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ONTROL INTERNO\Desktop\"/>
    </mc:Choice>
  </mc:AlternateContent>
  <bookViews>
    <workbookView xWindow="0" yWindow="0" windowWidth="20490" windowHeight="7650" activeTab="3"/>
  </bookViews>
  <sheets>
    <sheet name="Presentación" sheetId="19" r:id="rId1"/>
    <sheet name="Matriz general" sheetId="17" r:id="rId2"/>
    <sheet name="Nive central" sheetId="3" r:id="rId3"/>
    <sheet name="Antonio Nariño" sheetId="20" r:id="rId4"/>
    <sheet name="Barrios Unidos" sheetId="13" r:id="rId5"/>
    <sheet name="Bosa" sheetId="21" r:id="rId6"/>
    <sheet name="Candelaria" sheetId="22" r:id="rId7"/>
    <sheet name="Ciudad Bolívar" sheetId="23" r:id="rId8"/>
    <sheet name="Chapinero" sheetId="24" r:id="rId9"/>
    <sheet name="Engativa" sheetId="25" r:id="rId10"/>
    <sheet name="Fontibón" sheetId="26" r:id="rId11"/>
    <sheet name="Kennedy" sheetId="27" r:id="rId12"/>
    <sheet name="Mártires" sheetId="28" r:id="rId13"/>
    <sheet name="Puente Aranda" sheetId="14" r:id="rId14"/>
    <sheet name="Rafael Uribe" sheetId="29" r:id="rId15"/>
    <sheet name="Santafe" sheetId="30" r:id="rId16"/>
    <sheet name="San cristobal" sheetId="31" r:id="rId17"/>
    <sheet name="Suba" sheetId="33" r:id="rId18"/>
    <sheet name="Teusaquillo" sheetId="11" r:id="rId19"/>
    <sheet name="Tunjuelito" sheetId="12" r:id="rId20"/>
    <sheet name="Sumapaz" sheetId="15" r:id="rId21"/>
    <sheet name="Usme" sheetId="16" r:id="rId22"/>
    <sheet name="Usaquén" sheetId="34" r:id="rId23"/>
    <sheet name="Anexo 5.2." sheetId="10" r:id="rId24"/>
  </sheets>
  <externalReferences>
    <externalReference r:id="rId25"/>
  </externalReferences>
  <definedNames>
    <definedName name="_xlnm._FilterDatabase" localSheetId="3" hidden="1">'Antonio Nariño'!$A$4:$Z$13</definedName>
    <definedName name="_xlnm._FilterDatabase" localSheetId="4" hidden="1">'Barrios Unidos'!$A$4:$Z$13</definedName>
    <definedName name="_xlnm._FilterDatabase" localSheetId="5" hidden="1">Bosa!$A$4:$Z$13</definedName>
    <definedName name="_xlnm._FilterDatabase" localSheetId="6" hidden="1">Candelaria!$A$4:$Z$13</definedName>
    <definedName name="_xlnm._FilterDatabase" localSheetId="8" hidden="1">Chapinero!$A$4:$Z$13</definedName>
    <definedName name="_xlnm._FilterDatabase" localSheetId="7" hidden="1">'Ciudad Bolívar'!$A$4:$Z$13</definedName>
    <definedName name="_xlnm._FilterDatabase" localSheetId="9" hidden="1">Engativa!$A$4:$Z$13</definedName>
    <definedName name="_xlnm._FilterDatabase" localSheetId="10" hidden="1">Fontibón!$A$4:$Z$13</definedName>
    <definedName name="_xlnm._FilterDatabase" localSheetId="11" hidden="1">Kennedy!$A$4:$Z$13</definedName>
    <definedName name="_xlnm._FilterDatabase" localSheetId="12" hidden="1">Mártires!$A$4:$Z$13</definedName>
    <definedName name="_xlnm._FilterDatabase" localSheetId="1" hidden="1">'Matriz general'!$A$4:$Y$92</definedName>
    <definedName name="_xlnm._FilterDatabase" localSheetId="2" hidden="1">'Nive central'!$A$4:$Z$50</definedName>
    <definedName name="_xlnm._FilterDatabase" localSheetId="13" hidden="1">'Puente Aranda'!$A$4:$Z$13</definedName>
    <definedName name="_xlnm._FilterDatabase" localSheetId="14" hidden="1">'Rafael Uribe'!$A$4:$Z$13</definedName>
    <definedName name="_xlnm._FilterDatabase" localSheetId="16" hidden="1">'San cristobal'!$A$4:$Z$13</definedName>
    <definedName name="_xlnm._FilterDatabase" localSheetId="15" hidden="1">Santafe!$A$4:$Z$13</definedName>
    <definedName name="_xlnm._FilterDatabase" localSheetId="17" hidden="1">Suba!$A$4:$Z$13</definedName>
    <definedName name="_xlnm._FilterDatabase" localSheetId="20" hidden="1">Sumapaz!$A$4:$Z$13</definedName>
    <definedName name="_xlnm._FilterDatabase" localSheetId="18" hidden="1">Teusaquillo!$A$4:$Z$13</definedName>
    <definedName name="_xlnm._FilterDatabase" localSheetId="19" hidden="1">Tunjuelito!$A$4:$Z$13</definedName>
    <definedName name="_xlnm._FilterDatabase" localSheetId="22" hidden="1">Usaquén!$A$4:$Z$13</definedName>
    <definedName name="_xlnm._FilterDatabase" localSheetId="21" hidden="1">Usme!$A$4:$Z$13</definedName>
    <definedName name="Tipos">[1]TABLA!$G$2:$G$4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55" i="19" l="1"/>
  <c r="E55" i="19"/>
  <c r="G54" i="19"/>
  <c r="E54" i="19"/>
  <c r="E53" i="19"/>
  <c r="G52" i="19"/>
  <c r="E52" i="19"/>
  <c r="G51" i="19"/>
  <c r="E51" i="19"/>
  <c r="G50" i="19"/>
  <c r="E50" i="19"/>
  <c r="G49" i="19"/>
  <c r="E49" i="19"/>
  <c r="G48" i="19"/>
  <c r="E48" i="19"/>
  <c r="G47" i="19"/>
  <c r="E47" i="19"/>
  <c r="G46" i="19"/>
  <c r="E46" i="19"/>
  <c r="G45" i="19"/>
  <c r="E45" i="19"/>
  <c r="G44" i="19"/>
  <c r="E44" i="19"/>
  <c r="G43" i="19"/>
  <c r="E43" i="19"/>
  <c r="G42" i="19"/>
  <c r="E42" i="19"/>
  <c r="G41" i="19"/>
  <c r="E41" i="19"/>
  <c r="G40" i="19"/>
  <c r="E40" i="19"/>
  <c r="G39" i="19"/>
  <c r="E39" i="19"/>
  <c r="G38" i="19"/>
  <c r="E38" i="19"/>
  <c r="G37" i="19"/>
  <c r="E37" i="19"/>
  <c r="G36" i="19"/>
  <c r="E36" i="19"/>
  <c r="X14" i="34"/>
  <c r="W14" i="34"/>
  <c r="Y13" i="34"/>
  <c r="V13" i="34"/>
  <c r="U13" i="34"/>
  <c r="T13" i="34"/>
  <c r="S13" i="34"/>
  <c r="R13" i="34"/>
  <c r="Q13" i="34"/>
  <c r="P13" i="34"/>
  <c r="O13" i="34"/>
  <c r="N13" i="34"/>
  <c r="M13" i="34"/>
  <c r="L13" i="34"/>
  <c r="Y12" i="34"/>
  <c r="Q12" i="34"/>
  <c r="P12" i="34"/>
  <c r="O12" i="34"/>
  <c r="Y11" i="34"/>
  <c r="Y10" i="34"/>
  <c r="Y9" i="34"/>
  <c r="S9" i="34"/>
  <c r="R9" i="34"/>
  <c r="Q9" i="34"/>
  <c r="P9" i="34"/>
  <c r="Y8" i="34"/>
  <c r="U8" i="34"/>
  <c r="R8" i="34"/>
  <c r="O8" i="34"/>
  <c r="Y7" i="34"/>
  <c r="S7" i="34"/>
  <c r="P7" i="34"/>
  <c r="Y6" i="34"/>
  <c r="L6" i="34"/>
  <c r="K6" i="34"/>
  <c r="X14" i="33"/>
  <c r="W14" i="33"/>
  <c r="Y13" i="33"/>
  <c r="V13" i="33"/>
  <c r="U13" i="33"/>
  <c r="T13" i="33"/>
  <c r="S13" i="33"/>
  <c r="R13" i="33"/>
  <c r="Q13" i="33"/>
  <c r="P13" i="33"/>
  <c r="O13" i="33"/>
  <c r="N13" i="33"/>
  <c r="M13" i="33"/>
  <c r="L13" i="33"/>
  <c r="Y12" i="33"/>
  <c r="Q12" i="33"/>
  <c r="P12" i="33"/>
  <c r="O12" i="33"/>
  <c r="Y11" i="33"/>
  <c r="Y10" i="33"/>
  <c r="Y9" i="33"/>
  <c r="S9" i="33"/>
  <c r="R9" i="33"/>
  <c r="Q9" i="33"/>
  <c r="P9" i="33"/>
  <c r="Y8" i="33"/>
  <c r="U8" i="33"/>
  <c r="R8" i="33"/>
  <c r="O8" i="33"/>
  <c r="Y7" i="33"/>
  <c r="S7" i="33"/>
  <c r="P7" i="33"/>
  <c r="Y6" i="33"/>
  <c r="L6" i="33"/>
  <c r="K6" i="33"/>
  <c r="M236" i="10"/>
  <c r="X14" i="31"/>
  <c r="W14" i="31"/>
  <c r="Y13" i="31"/>
  <c r="V13" i="31"/>
  <c r="U13" i="31"/>
  <c r="T13" i="31"/>
  <c r="S13" i="31"/>
  <c r="R13" i="31"/>
  <c r="Q13" i="31"/>
  <c r="P13" i="31"/>
  <c r="O13" i="31"/>
  <c r="N13" i="31"/>
  <c r="M13" i="31"/>
  <c r="L13" i="31"/>
  <c r="Y12" i="31"/>
  <c r="Q12" i="31"/>
  <c r="P12" i="31"/>
  <c r="O12" i="31"/>
  <c r="Y11" i="31"/>
  <c r="Y10" i="31"/>
  <c r="Y9" i="31"/>
  <c r="S9" i="31"/>
  <c r="R9" i="31"/>
  <c r="Q9" i="31"/>
  <c r="P9" i="31"/>
  <c r="Y8" i="31"/>
  <c r="U8" i="31"/>
  <c r="R8" i="31"/>
  <c r="O8" i="31"/>
  <c r="Y7" i="31"/>
  <c r="S7" i="31"/>
  <c r="P7" i="31"/>
  <c r="Y6" i="31"/>
  <c r="L6" i="31"/>
  <c r="K6" i="31"/>
  <c r="X14" i="30"/>
  <c r="W14" i="30"/>
  <c r="Y13" i="30"/>
  <c r="V13" i="30"/>
  <c r="U13" i="30"/>
  <c r="T13" i="30"/>
  <c r="S13" i="30"/>
  <c r="R13" i="30"/>
  <c r="Q13" i="30"/>
  <c r="P13" i="30"/>
  <c r="O13" i="30"/>
  <c r="N13" i="30"/>
  <c r="M13" i="30"/>
  <c r="L13" i="30"/>
  <c r="Y12" i="30"/>
  <c r="Q12" i="30"/>
  <c r="P12" i="30"/>
  <c r="O12" i="30"/>
  <c r="Y11" i="30"/>
  <c r="Y10" i="30"/>
  <c r="Y9" i="30"/>
  <c r="S9" i="30"/>
  <c r="R9" i="30"/>
  <c r="Q9" i="30"/>
  <c r="P9" i="30"/>
  <c r="Y8" i="30"/>
  <c r="U8" i="30"/>
  <c r="R8" i="30"/>
  <c r="O8" i="30"/>
  <c r="Y7" i="30"/>
  <c r="S7" i="30"/>
  <c r="P7" i="30"/>
  <c r="Y6" i="30"/>
  <c r="L6" i="30"/>
  <c r="K6" i="30"/>
  <c r="M260" i="10"/>
  <c r="M272" i="10"/>
  <c r="M248" i="10"/>
  <c r="X14" i="29" l="1"/>
  <c r="W14" i="29"/>
  <c r="Y13" i="29"/>
  <c r="V13" i="29"/>
  <c r="U13" i="29"/>
  <c r="T13" i="29"/>
  <c r="S13" i="29"/>
  <c r="R13" i="29"/>
  <c r="Q13" i="29"/>
  <c r="P13" i="29"/>
  <c r="O13" i="29"/>
  <c r="N13" i="29"/>
  <c r="M13" i="29"/>
  <c r="L13" i="29"/>
  <c r="Y12" i="29"/>
  <c r="Q12" i="29"/>
  <c r="P12" i="29"/>
  <c r="O12" i="29"/>
  <c r="Y11" i="29"/>
  <c r="Y10" i="29"/>
  <c r="Y9" i="29"/>
  <c r="S9" i="29"/>
  <c r="R9" i="29"/>
  <c r="Q9" i="29"/>
  <c r="P9" i="29"/>
  <c r="Y8" i="29"/>
  <c r="U8" i="29"/>
  <c r="R8" i="29"/>
  <c r="O8" i="29"/>
  <c r="Y7" i="29"/>
  <c r="S7" i="29"/>
  <c r="P7" i="29"/>
  <c r="Y6" i="29"/>
  <c r="L6" i="29"/>
  <c r="K6" i="29"/>
  <c r="X14" i="28"/>
  <c r="W14" i="28"/>
  <c r="Y13" i="28"/>
  <c r="V13" i="28"/>
  <c r="U13" i="28"/>
  <c r="T13" i="28"/>
  <c r="S13" i="28"/>
  <c r="R13" i="28"/>
  <c r="Q13" i="28"/>
  <c r="P13" i="28"/>
  <c r="O13" i="28"/>
  <c r="N13" i="28"/>
  <c r="M13" i="28"/>
  <c r="L13" i="28"/>
  <c r="Y12" i="28"/>
  <c r="Q12" i="28"/>
  <c r="P12" i="28"/>
  <c r="O12" i="28"/>
  <c r="Y11" i="28"/>
  <c r="Y10" i="28"/>
  <c r="Y9" i="28"/>
  <c r="S9" i="28"/>
  <c r="R9" i="28"/>
  <c r="Q9" i="28"/>
  <c r="P9" i="28"/>
  <c r="Y8" i="28"/>
  <c r="U8" i="28"/>
  <c r="R8" i="28"/>
  <c r="O8" i="28"/>
  <c r="Y7" i="28"/>
  <c r="S7" i="28"/>
  <c r="P7" i="28"/>
  <c r="Y6" i="28"/>
  <c r="L6" i="28"/>
  <c r="K6" i="28"/>
  <c r="X14" i="27"/>
  <c r="W14" i="27"/>
  <c r="Y13" i="27"/>
  <c r="V13" i="27"/>
  <c r="U13" i="27"/>
  <c r="T13" i="27"/>
  <c r="S13" i="27"/>
  <c r="R13" i="27"/>
  <c r="Q13" i="27"/>
  <c r="P13" i="27"/>
  <c r="O13" i="27"/>
  <c r="N13" i="27"/>
  <c r="M13" i="27"/>
  <c r="L13" i="27"/>
  <c r="Y12" i="27"/>
  <c r="Q12" i="27"/>
  <c r="P12" i="27"/>
  <c r="O12" i="27"/>
  <c r="Y11" i="27"/>
  <c r="Y10" i="27"/>
  <c r="Y9" i="27"/>
  <c r="S9" i="27"/>
  <c r="R9" i="27"/>
  <c r="Q9" i="27"/>
  <c r="P9" i="27"/>
  <c r="Y8" i="27"/>
  <c r="U8" i="27"/>
  <c r="R8" i="27"/>
  <c r="O8" i="27"/>
  <c r="Y7" i="27"/>
  <c r="S7" i="27"/>
  <c r="P7" i="27"/>
  <c r="Y6" i="27"/>
  <c r="L6" i="27"/>
  <c r="K6" i="27"/>
  <c r="X14" i="26"/>
  <c r="W14" i="26"/>
  <c r="Y13" i="26"/>
  <c r="V13" i="26"/>
  <c r="U13" i="26"/>
  <c r="T13" i="26"/>
  <c r="S13" i="26"/>
  <c r="R13" i="26"/>
  <c r="Q13" i="26"/>
  <c r="P13" i="26"/>
  <c r="O13" i="26"/>
  <c r="N13" i="26"/>
  <c r="M13" i="26"/>
  <c r="L13" i="26"/>
  <c r="Y12" i="26"/>
  <c r="Q12" i="26"/>
  <c r="P12" i="26"/>
  <c r="O12" i="26"/>
  <c r="Y11" i="26"/>
  <c r="Y10" i="26"/>
  <c r="Y9" i="26"/>
  <c r="S9" i="26"/>
  <c r="R9" i="26"/>
  <c r="Q9" i="26"/>
  <c r="P9" i="26"/>
  <c r="Y8" i="26"/>
  <c r="U8" i="26"/>
  <c r="R8" i="26"/>
  <c r="O8" i="26"/>
  <c r="Y7" i="26"/>
  <c r="S7" i="26"/>
  <c r="P7" i="26"/>
  <c r="Y6" i="26"/>
  <c r="L6" i="26"/>
  <c r="K6" i="26"/>
  <c r="X14" i="25"/>
  <c r="W14" i="25"/>
  <c r="Y13" i="25"/>
  <c r="V13" i="25"/>
  <c r="U13" i="25"/>
  <c r="T13" i="25"/>
  <c r="S13" i="25"/>
  <c r="R13" i="25"/>
  <c r="Q13" i="25"/>
  <c r="P13" i="25"/>
  <c r="O13" i="25"/>
  <c r="N13" i="25"/>
  <c r="M13" i="25"/>
  <c r="L13" i="25"/>
  <c r="Y12" i="25"/>
  <c r="Q12" i="25"/>
  <c r="P12" i="25"/>
  <c r="O12" i="25"/>
  <c r="Y11" i="25"/>
  <c r="Y10" i="25"/>
  <c r="Y9" i="25"/>
  <c r="S9" i="25"/>
  <c r="R9" i="25"/>
  <c r="Q9" i="25"/>
  <c r="P9" i="25"/>
  <c r="Y8" i="25"/>
  <c r="U8" i="25"/>
  <c r="R8" i="25"/>
  <c r="O8" i="25"/>
  <c r="Y7" i="25"/>
  <c r="S7" i="25"/>
  <c r="P7" i="25"/>
  <c r="Y6" i="25"/>
  <c r="L6" i="25"/>
  <c r="K6" i="25"/>
  <c r="X14" i="24"/>
  <c r="W14" i="24"/>
  <c r="Y13" i="24"/>
  <c r="V13" i="24"/>
  <c r="U13" i="24"/>
  <c r="T13" i="24"/>
  <c r="S13" i="24"/>
  <c r="R13" i="24"/>
  <c r="Q13" i="24"/>
  <c r="P13" i="24"/>
  <c r="O13" i="24"/>
  <c r="N13" i="24"/>
  <c r="M13" i="24"/>
  <c r="L13" i="24"/>
  <c r="Y12" i="24"/>
  <c r="Q12" i="24"/>
  <c r="P12" i="24"/>
  <c r="O12" i="24"/>
  <c r="Y11" i="24"/>
  <c r="Y10" i="24"/>
  <c r="Y9" i="24"/>
  <c r="S9" i="24"/>
  <c r="R9" i="24"/>
  <c r="Q9" i="24"/>
  <c r="P9" i="24"/>
  <c r="Y8" i="24"/>
  <c r="U8" i="24"/>
  <c r="R8" i="24"/>
  <c r="O8" i="24"/>
  <c r="Y7" i="24"/>
  <c r="S7" i="24"/>
  <c r="P7" i="24"/>
  <c r="Y6" i="24"/>
  <c r="L6" i="24"/>
  <c r="K6" i="24"/>
  <c r="X14" i="23"/>
  <c r="W14" i="23"/>
  <c r="Y13" i="23"/>
  <c r="V13" i="23"/>
  <c r="U13" i="23"/>
  <c r="T13" i="23"/>
  <c r="S13" i="23"/>
  <c r="R13" i="23"/>
  <c r="Q13" i="23"/>
  <c r="P13" i="23"/>
  <c r="O13" i="23"/>
  <c r="N13" i="23"/>
  <c r="M13" i="23"/>
  <c r="L13" i="23"/>
  <c r="Y12" i="23"/>
  <c r="Q12" i="23"/>
  <c r="P12" i="23"/>
  <c r="O12" i="23"/>
  <c r="Y11" i="23"/>
  <c r="Y10" i="23"/>
  <c r="Y9" i="23"/>
  <c r="S9" i="23"/>
  <c r="R9" i="23"/>
  <c r="Q9" i="23"/>
  <c r="P9" i="23"/>
  <c r="Y8" i="23"/>
  <c r="U8" i="23"/>
  <c r="R8" i="23"/>
  <c r="O8" i="23"/>
  <c r="Y7" i="23"/>
  <c r="S7" i="23"/>
  <c r="P7" i="23"/>
  <c r="Y6" i="23"/>
  <c r="L6" i="23"/>
  <c r="K6" i="23"/>
  <c r="X14" i="22"/>
  <c r="W14" i="22"/>
  <c r="Y13" i="22"/>
  <c r="V13" i="22"/>
  <c r="U13" i="22"/>
  <c r="T13" i="22"/>
  <c r="S13" i="22"/>
  <c r="R13" i="22"/>
  <c r="Q13" i="22"/>
  <c r="P13" i="22"/>
  <c r="O13" i="22"/>
  <c r="N13" i="22"/>
  <c r="M13" i="22"/>
  <c r="L13" i="22"/>
  <c r="Y12" i="22"/>
  <c r="Q12" i="22"/>
  <c r="P12" i="22"/>
  <c r="O12" i="22"/>
  <c r="Y11" i="22"/>
  <c r="Y10" i="22"/>
  <c r="Y9" i="22"/>
  <c r="S9" i="22"/>
  <c r="R9" i="22"/>
  <c r="Q9" i="22"/>
  <c r="P9" i="22"/>
  <c r="Y8" i="22"/>
  <c r="U8" i="22"/>
  <c r="R8" i="22"/>
  <c r="O8" i="22"/>
  <c r="Y7" i="22"/>
  <c r="S7" i="22"/>
  <c r="P7" i="22"/>
  <c r="Y6" i="22"/>
  <c r="L6" i="22"/>
  <c r="K6" i="22"/>
  <c r="X14" i="21"/>
  <c r="W14" i="21"/>
  <c r="Y13" i="21"/>
  <c r="V13" i="21"/>
  <c r="U13" i="21"/>
  <c r="T13" i="21"/>
  <c r="S13" i="21"/>
  <c r="R13" i="21"/>
  <c r="Q13" i="21"/>
  <c r="P13" i="21"/>
  <c r="O13" i="21"/>
  <c r="N13" i="21"/>
  <c r="M13" i="21"/>
  <c r="L13" i="21"/>
  <c r="Y12" i="21"/>
  <c r="Q12" i="21"/>
  <c r="P12" i="21"/>
  <c r="O12" i="21"/>
  <c r="Y11" i="21"/>
  <c r="Y10" i="21"/>
  <c r="Y9" i="21"/>
  <c r="S9" i="21"/>
  <c r="R9" i="21"/>
  <c r="Q9" i="21"/>
  <c r="P9" i="21"/>
  <c r="Y8" i="21"/>
  <c r="U8" i="21"/>
  <c r="R8" i="21"/>
  <c r="O8" i="21"/>
  <c r="Y7" i="21"/>
  <c r="S7" i="21"/>
  <c r="P7" i="21"/>
  <c r="Y6" i="21"/>
  <c r="L6" i="21"/>
  <c r="K6" i="21"/>
  <c r="X14" i="20"/>
  <c r="W14" i="20"/>
  <c r="Y13" i="20"/>
  <c r="V13" i="20"/>
  <c r="U13" i="20"/>
  <c r="T13" i="20"/>
  <c r="S13" i="20"/>
  <c r="R13" i="20"/>
  <c r="Q13" i="20"/>
  <c r="P13" i="20"/>
  <c r="O13" i="20"/>
  <c r="N13" i="20"/>
  <c r="M13" i="20"/>
  <c r="L13" i="20"/>
  <c r="Y12" i="20"/>
  <c r="Q12" i="20"/>
  <c r="P12" i="20"/>
  <c r="O12" i="20"/>
  <c r="Y11" i="20"/>
  <c r="Y10" i="20"/>
  <c r="Y9" i="20"/>
  <c r="S9" i="20"/>
  <c r="R9" i="20"/>
  <c r="Q9" i="20"/>
  <c r="P9" i="20"/>
  <c r="Y8" i="20"/>
  <c r="U8" i="20"/>
  <c r="R8" i="20"/>
  <c r="O8" i="20"/>
  <c r="Y7" i="20"/>
  <c r="S7" i="20"/>
  <c r="P7" i="20"/>
  <c r="Y6" i="20"/>
  <c r="L6" i="20"/>
  <c r="K6" i="20"/>
  <c r="M225" i="10"/>
  <c r="M213" i="10"/>
  <c r="M199" i="10"/>
  <c r="M187" i="10"/>
  <c r="M175" i="10"/>
  <c r="M163" i="10"/>
  <c r="M150" i="10"/>
  <c r="M138" i="10"/>
  <c r="M126" i="10"/>
  <c r="M114" i="10"/>
  <c r="X54" i="17" l="1"/>
  <c r="W54" i="17"/>
  <c r="Y75" i="17"/>
  <c r="V75" i="17"/>
  <c r="U75" i="17"/>
  <c r="T75" i="17"/>
  <c r="S75" i="17"/>
  <c r="R75" i="17"/>
  <c r="Q75" i="17"/>
  <c r="P75" i="17"/>
  <c r="O75" i="17"/>
  <c r="N75" i="17"/>
  <c r="M75" i="17"/>
  <c r="L75" i="17"/>
  <c r="Y74" i="17"/>
  <c r="V74" i="17"/>
  <c r="U74" i="17"/>
  <c r="T74" i="17"/>
  <c r="S74" i="17"/>
  <c r="R74" i="17"/>
  <c r="Q74" i="17"/>
  <c r="P74" i="17"/>
  <c r="O74" i="17"/>
  <c r="N74" i="17"/>
  <c r="M74" i="17"/>
  <c r="L74" i="17"/>
  <c r="Y73" i="17"/>
  <c r="V73" i="17"/>
  <c r="U73" i="17"/>
  <c r="T73" i="17"/>
  <c r="S73" i="17"/>
  <c r="R73" i="17"/>
  <c r="Q73" i="17"/>
  <c r="P73" i="17"/>
  <c r="O73" i="17"/>
  <c r="N73" i="17"/>
  <c r="M73" i="17"/>
  <c r="L73" i="17"/>
  <c r="Y72" i="17"/>
  <c r="V72" i="17"/>
  <c r="U72" i="17"/>
  <c r="T72" i="17"/>
  <c r="S72" i="17"/>
  <c r="R72" i="17"/>
  <c r="Q72" i="17"/>
  <c r="P72" i="17"/>
  <c r="O72" i="17"/>
  <c r="N72" i="17"/>
  <c r="M72" i="17"/>
  <c r="L72" i="17"/>
  <c r="Y71" i="17"/>
  <c r="V71" i="17"/>
  <c r="U71" i="17"/>
  <c r="T71" i="17"/>
  <c r="S71" i="17"/>
  <c r="R71" i="17"/>
  <c r="Q71" i="17"/>
  <c r="P71" i="17"/>
  <c r="O71" i="17"/>
  <c r="N71" i="17"/>
  <c r="M71" i="17"/>
  <c r="L71" i="17"/>
  <c r="Y70" i="17"/>
  <c r="V70" i="17"/>
  <c r="U70" i="17"/>
  <c r="T70" i="17"/>
  <c r="S70" i="17"/>
  <c r="R70" i="17"/>
  <c r="Q70" i="17"/>
  <c r="P70" i="17"/>
  <c r="O70" i="17"/>
  <c r="N70" i="17"/>
  <c r="M70" i="17"/>
  <c r="L70" i="17"/>
  <c r="Y69" i="17"/>
  <c r="V69" i="17"/>
  <c r="U69" i="17"/>
  <c r="T69" i="17"/>
  <c r="S69" i="17"/>
  <c r="R69" i="17"/>
  <c r="Q69" i="17"/>
  <c r="P69" i="17"/>
  <c r="O69" i="17"/>
  <c r="N69" i="17"/>
  <c r="M69" i="17"/>
  <c r="L69" i="17"/>
  <c r="Y68" i="17"/>
  <c r="V68" i="17"/>
  <c r="U68" i="17"/>
  <c r="T68" i="17"/>
  <c r="S68" i="17"/>
  <c r="R68" i="17"/>
  <c r="Q68" i="17"/>
  <c r="P68" i="17"/>
  <c r="O68" i="17"/>
  <c r="N68" i="17"/>
  <c r="M68" i="17"/>
  <c r="L68" i="17"/>
  <c r="Y67" i="17"/>
  <c r="V67" i="17"/>
  <c r="U67" i="17"/>
  <c r="T67" i="17"/>
  <c r="S67" i="17"/>
  <c r="R67" i="17"/>
  <c r="Q67" i="17"/>
  <c r="P67" i="17"/>
  <c r="O67" i="17"/>
  <c r="N67" i="17"/>
  <c r="M67" i="17"/>
  <c r="L67" i="17"/>
  <c r="Y66" i="17"/>
  <c r="V66" i="17"/>
  <c r="U66" i="17"/>
  <c r="T66" i="17"/>
  <c r="S66" i="17"/>
  <c r="R66" i="17"/>
  <c r="Q66" i="17"/>
  <c r="P66" i="17"/>
  <c r="O66" i="17"/>
  <c r="N66" i="17"/>
  <c r="M66" i="17"/>
  <c r="L66" i="17"/>
  <c r="Y65" i="17"/>
  <c r="V65" i="17"/>
  <c r="U65" i="17"/>
  <c r="T65" i="17"/>
  <c r="S65" i="17"/>
  <c r="R65" i="17"/>
  <c r="Q65" i="17"/>
  <c r="P65" i="17"/>
  <c r="O65" i="17"/>
  <c r="N65" i="17"/>
  <c r="M65" i="17"/>
  <c r="L65" i="17"/>
  <c r="Y64" i="17"/>
  <c r="V64" i="17"/>
  <c r="U64" i="17"/>
  <c r="T64" i="17"/>
  <c r="S64" i="17"/>
  <c r="R64" i="17"/>
  <c r="Q64" i="17"/>
  <c r="P64" i="17"/>
  <c r="O64" i="17"/>
  <c r="N64" i="17"/>
  <c r="M64" i="17"/>
  <c r="L64" i="17"/>
  <c r="Y63" i="17"/>
  <c r="V63" i="17"/>
  <c r="U63" i="17"/>
  <c r="T63" i="17"/>
  <c r="S63" i="17"/>
  <c r="R63" i="17"/>
  <c r="Q63" i="17"/>
  <c r="P63" i="17"/>
  <c r="O63" i="17"/>
  <c r="N63" i="17"/>
  <c r="M63" i="17"/>
  <c r="L63" i="17"/>
  <c r="Y62" i="17"/>
  <c r="V62" i="17"/>
  <c r="U62" i="17"/>
  <c r="T62" i="17"/>
  <c r="S62" i="17"/>
  <c r="R62" i="17"/>
  <c r="Q62" i="17"/>
  <c r="P62" i="17"/>
  <c r="O62" i="17"/>
  <c r="N62" i="17"/>
  <c r="M62" i="17"/>
  <c r="L62" i="17"/>
  <c r="Y61" i="17"/>
  <c r="V61" i="17"/>
  <c r="U61" i="17"/>
  <c r="T61" i="17"/>
  <c r="S61" i="17"/>
  <c r="R61" i="17"/>
  <c r="Q61" i="17"/>
  <c r="P61" i="17"/>
  <c r="O61" i="17"/>
  <c r="N61" i="17"/>
  <c r="M61" i="17"/>
  <c r="L61" i="17"/>
  <c r="Y60" i="17"/>
  <c r="V60" i="17"/>
  <c r="U60" i="17"/>
  <c r="T60" i="17"/>
  <c r="S60" i="17"/>
  <c r="R60" i="17"/>
  <c r="Q60" i="17"/>
  <c r="P60" i="17"/>
  <c r="O60" i="17"/>
  <c r="N60" i="17"/>
  <c r="M60" i="17"/>
  <c r="L60" i="17"/>
  <c r="Y59" i="17"/>
  <c r="V59" i="17"/>
  <c r="U59" i="17"/>
  <c r="T59" i="17"/>
  <c r="S59" i="17"/>
  <c r="R59" i="17"/>
  <c r="Q59" i="17"/>
  <c r="P59" i="17"/>
  <c r="O59" i="17"/>
  <c r="N59" i="17"/>
  <c r="M59" i="17"/>
  <c r="L59" i="17"/>
  <c r="Y58" i="17"/>
  <c r="V58" i="17"/>
  <c r="U58" i="17"/>
  <c r="T58" i="17"/>
  <c r="S58" i="17"/>
  <c r="R58" i="17"/>
  <c r="Q58" i="17"/>
  <c r="P58" i="17"/>
  <c r="O58" i="17"/>
  <c r="N58" i="17"/>
  <c r="M58" i="17"/>
  <c r="L58" i="17"/>
  <c r="Y57" i="17"/>
  <c r="V57" i="17"/>
  <c r="U57" i="17"/>
  <c r="T57" i="17"/>
  <c r="S57" i="17"/>
  <c r="R57" i="17"/>
  <c r="Q57" i="17"/>
  <c r="P57" i="17"/>
  <c r="O57" i="17"/>
  <c r="N57" i="17"/>
  <c r="M57" i="17"/>
  <c r="L57" i="17"/>
  <c r="Y56" i="17"/>
  <c r="V56" i="17"/>
  <c r="U56" i="17"/>
  <c r="T56" i="17"/>
  <c r="S56" i="17"/>
  <c r="R56" i="17"/>
  <c r="Q56" i="17"/>
  <c r="P56" i="17"/>
  <c r="O56" i="17"/>
  <c r="N56" i="17"/>
  <c r="M56" i="17"/>
  <c r="L56" i="17"/>
  <c r="Y55" i="17"/>
  <c r="V55" i="17"/>
  <c r="U55" i="17"/>
  <c r="T55" i="17"/>
  <c r="S55" i="17"/>
  <c r="R55" i="17"/>
  <c r="Q55" i="17"/>
  <c r="P55" i="17"/>
  <c r="O55" i="17"/>
  <c r="N55" i="17"/>
  <c r="M55" i="17"/>
  <c r="L55" i="17"/>
  <c r="W14" i="17"/>
  <c r="AB14" i="17" s="1"/>
  <c r="X14" i="17"/>
  <c r="Y35" i="17"/>
  <c r="L35" i="17"/>
  <c r="K35" i="17"/>
  <c r="Y34" i="17"/>
  <c r="L34" i="17"/>
  <c r="K34" i="17"/>
  <c r="Y33" i="17"/>
  <c r="L33" i="17"/>
  <c r="K33" i="17"/>
  <c r="Y32" i="17"/>
  <c r="L32" i="17"/>
  <c r="K32" i="17"/>
  <c r="Y31" i="17"/>
  <c r="L31" i="17"/>
  <c r="K31" i="17"/>
  <c r="Y30" i="17"/>
  <c r="L30" i="17"/>
  <c r="K30" i="17"/>
  <c r="Y29" i="17"/>
  <c r="L29" i="17"/>
  <c r="K29" i="17"/>
  <c r="Y28" i="17"/>
  <c r="L28" i="17"/>
  <c r="K28" i="17"/>
  <c r="Y27" i="17"/>
  <c r="L27" i="17"/>
  <c r="K27" i="17"/>
  <c r="Y26" i="17"/>
  <c r="L26" i="17"/>
  <c r="K26" i="17"/>
  <c r="Y25" i="17"/>
  <c r="L25" i="17"/>
  <c r="K25" i="17"/>
  <c r="Y24" i="17"/>
  <c r="L24" i="17"/>
  <c r="K24" i="17"/>
  <c r="Y23" i="17"/>
  <c r="L23" i="17"/>
  <c r="K23" i="17"/>
  <c r="Y22" i="17"/>
  <c r="L22" i="17"/>
  <c r="K22" i="17"/>
  <c r="Y21" i="17"/>
  <c r="L21" i="17"/>
  <c r="K21" i="17"/>
  <c r="Y20" i="17"/>
  <c r="L20" i="17"/>
  <c r="K20" i="17"/>
  <c r="Y19" i="17"/>
  <c r="L19" i="17"/>
  <c r="K19" i="17"/>
  <c r="Y18" i="17"/>
  <c r="L18" i="17"/>
  <c r="K18" i="17"/>
  <c r="Y17" i="17"/>
  <c r="L17" i="17"/>
  <c r="K17" i="17"/>
  <c r="Y16" i="17"/>
  <c r="L16" i="17"/>
  <c r="K16" i="17"/>
  <c r="Y15" i="17"/>
  <c r="L15" i="17"/>
  <c r="K15" i="17"/>
  <c r="Y92" i="17"/>
  <c r="Y90" i="17"/>
  <c r="T90" i="17"/>
  <c r="S90" i="17"/>
  <c r="R90" i="17"/>
  <c r="Y89" i="17"/>
  <c r="T89" i="17"/>
  <c r="S89" i="17"/>
  <c r="R89" i="17"/>
  <c r="Y88" i="17"/>
  <c r="Y87" i="17"/>
  <c r="Y86" i="17"/>
  <c r="V86" i="17"/>
  <c r="U86" i="17"/>
  <c r="T86" i="17"/>
  <c r="S86" i="17"/>
  <c r="R86" i="17"/>
  <c r="Q86" i="17"/>
  <c r="P86" i="17"/>
  <c r="O86" i="17"/>
  <c r="N86" i="17"/>
  <c r="M86" i="17"/>
  <c r="L86" i="17"/>
  <c r="K86" i="17"/>
  <c r="Y85" i="17"/>
  <c r="Y84" i="17"/>
  <c r="Y83" i="17"/>
  <c r="V83" i="17"/>
  <c r="U83" i="17"/>
  <c r="T83" i="17"/>
  <c r="S83" i="17"/>
  <c r="R83" i="17"/>
  <c r="Q83" i="17"/>
  <c r="Y82" i="17"/>
  <c r="Y81" i="17"/>
  <c r="V81" i="17"/>
  <c r="U81" i="17"/>
  <c r="T81" i="17"/>
  <c r="S81" i="17"/>
  <c r="R81" i="17"/>
  <c r="Y80" i="17"/>
  <c r="R80" i="17"/>
  <c r="Q80" i="17"/>
  <c r="P80" i="17"/>
  <c r="O80" i="17"/>
  <c r="N80" i="17"/>
  <c r="M80" i="17"/>
  <c r="L80" i="17"/>
  <c r="Y79" i="17"/>
  <c r="Y78" i="17"/>
  <c r="U78" i="17"/>
  <c r="T78" i="17"/>
  <c r="S78" i="17"/>
  <c r="R78" i="17"/>
  <c r="Q78" i="17"/>
  <c r="P78" i="17"/>
  <c r="O78" i="17"/>
  <c r="N78" i="17"/>
  <c r="M78" i="17"/>
  <c r="L78" i="17"/>
  <c r="Y77" i="17"/>
  <c r="Y76" i="17"/>
  <c r="V76" i="17"/>
  <c r="R76" i="17"/>
  <c r="N76" i="17"/>
  <c r="V54" i="17"/>
  <c r="U54" i="17"/>
  <c r="T54" i="17"/>
  <c r="S54" i="17"/>
  <c r="R54" i="17"/>
  <c r="Q54" i="17"/>
  <c r="P54" i="17"/>
  <c r="O54" i="17"/>
  <c r="N54" i="17"/>
  <c r="M54" i="17"/>
  <c r="L54" i="17"/>
  <c r="Y53" i="17"/>
  <c r="Y52" i="17"/>
  <c r="V52" i="17"/>
  <c r="U52" i="17"/>
  <c r="T52" i="17"/>
  <c r="S52" i="17"/>
  <c r="R52" i="17"/>
  <c r="Y51" i="17"/>
  <c r="V51" i="17"/>
  <c r="U51" i="17"/>
  <c r="T51" i="17"/>
  <c r="S51" i="17"/>
  <c r="R51" i="17"/>
  <c r="Q51" i="17"/>
  <c r="P51" i="17"/>
  <c r="O51" i="17"/>
  <c r="Y50" i="17"/>
  <c r="Q50" i="17"/>
  <c r="P50" i="17"/>
  <c r="O50" i="17"/>
  <c r="N50" i="17"/>
  <c r="M50" i="17"/>
  <c r="L50" i="17"/>
  <c r="Y49" i="17"/>
  <c r="U49" i="17"/>
  <c r="T49" i="17"/>
  <c r="S49" i="17"/>
  <c r="R49" i="17"/>
  <c r="Q49" i="17"/>
  <c r="P49" i="17"/>
  <c r="O49" i="17"/>
  <c r="N49" i="17"/>
  <c r="M49" i="17"/>
  <c r="L49" i="17"/>
  <c r="Y48" i="17"/>
  <c r="U48" i="17"/>
  <c r="T48" i="17"/>
  <c r="S48" i="17"/>
  <c r="R48" i="17"/>
  <c r="Q48" i="17"/>
  <c r="Y47" i="17"/>
  <c r="V47" i="17"/>
  <c r="T47" i="17"/>
  <c r="R47" i="17"/>
  <c r="Y46" i="17"/>
  <c r="Y45" i="17"/>
  <c r="Q45" i="17"/>
  <c r="P45" i="17"/>
  <c r="O45" i="17"/>
  <c r="Y44" i="17"/>
  <c r="Y43" i="17"/>
  <c r="Y42" i="17"/>
  <c r="O42" i="17"/>
  <c r="Y41" i="17"/>
  <c r="U41" i="17"/>
  <c r="T41" i="17"/>
  <c r="S41" i="17"/>
  <c r="R41" i="17"/>
  <c r="Q41" i="17"/>
  <c r="Y40" i="17"/>
  <c r="Y39" i="17"/>
  <c r="S39" i="17"/>
  <c r="R39" i="17"/>
  <c r="Q39" i="17"/>
  <c r="P39" i="17"/>
  <c r="Y38" i="17"/>
  <c r="U38" i="17"/>
  <c r="R38" i="17"/>
  <c r="O38" i="17"/>
  <c r="Y37" i="17"/>
  <c r="S37" i="17"/>
  <c r="P37" i="17"/>
  <c r="Y36" i="17"/>
  <c r="V36" i="17"/>
  <c r="T36" i="17"/>
  <c r="R36" i="17"/>
  <c r="O36" i="17"/>
  <c r="L14" i="17"/>
  <c r="K14" i="17"/>
  <c r="Y13" i="17"/>
  <c r="Y12" i="17"/>
  <c r="S12" i="17"/>
  <c r="R12" i="17"/>
  <c r="Q12" i="17"/>
  <c r="P12" i="17"/>
  <c r="Y11" i="17"/>
  <c r="Q11" i="17"/>
  <c r="P11" i="17"/>
  <c r="O11" i="17"/>
  <c r="N11" i="17"/>
  <c r="M11" i="17"/>
  <c r="Y10" i="17"/>
  <c r="S10" i="17"/>
  <c r="O10" i="17"/>
  <c r="K10" i="17"/>
  <c r="Y9" i="17"/>
  <c r="V9" i="17"/>
  <c r="S9" i="17"/>
  <c r="O9" i="17"/>
  <c r="Y8" i="17"/>
  <c r="Y7" i="17"/>
  <c r="Y6" i="17"/>
  <c r="X14" i="16"/>
  <c r="W14" i="16"/>
  <c r="Y13" i="16"/>
  <c r="V13" i="16"/>
  <c r="U13" i="16"/>
  <c r="T13" i="16"/>
  <c r="S13" i="16"/>
  <c r="R13" i="16"/>
  <c r="Q13" i="16"/>
  <c r="P13" i="16"/>
  <c r="O13" i="16"/>
  <c r="N13" i="16"/>
  <c r="M13" i="16"/>
  <c r="L13" i="16"/>
  <c r="Y12" i="16"/>
  <c r="Q12" i="16"/>
  <c r="P12" i="16"/>
  <c r="O12" i="16"/>
  <c r="Y11" i="16"/>
  <c r="Y10" i="16"/>
  <c r="Y9" i="16"/>
  <c r="S9" i="16"/>
  <c r="R9" i="16"/>
  <c r="Q9" i="16"/>
  <c r="P9" i="16"/>
  <c r="Y8" i="16"/>
  <c r="U8" i="16"/>
  <c r="R8" i="16"/>
  <c r="O8" i="16"/>
  <c r="Y7" i="16"/>
  <c r="S7" i="16"/>
  <c r="P7" i="16"/>
  <c r="Y6" i="16"/>
  <c r="L6" i="16"/>
  <c r="K6" i="16"/>
  <c r="X14" i="15"/>
  <c r="G53" i="19" s="1"/>
  <c r="W14" i="15"/>
  <c r="Y13" i="15"/>
  <c r="V13" i="15"/>
  <c r="U13" i="15"/>
  <c r="T13" i="15"/>
  <c r="S13" i="15"/>
  <c r="R13" i="15"/>
  <c r="Q13" i="15"/>
  <c r="P13" i="15"/>
  <c r="O13" i="15"/>
  <c r="N13" i="15"/>
  <c r="M13" i="15"/>
  <c r="L13" i="15"/>
  <c r="Y12" i="15"/>
  <c r="Q12" i="15"/>
  <c r="P12" i="15"/>
  <c r="O12" i="15"/>
  <c r="Y11" i="15"/>
  <c r="Y10" i="15"/>
  <c r="Y9" i="15"/>
  <c r="S9" i="15"/>
  <c r="R9" i="15"/>
  <c r="Q9" i="15"/>
  <c r="P9" i="15"/>
  <c r="Y8" i="15"/>
  <c r="U8" i="15"/>
  <c r="R8" i="15"/>
  <c r="O8" i="15"/>
  <c r="Y7" i="15"/>
  <c r="S7" i="15"/>
  <c r="P7" i="15"/>
  <c r="Y6" i="15"/>
  <c r="L6" i="15"/>
  <c r="K6" i="15"/>
  <c r="X14" i="14"/>
  <c r="W14" i="14"/>
  <c r="Y13" i="14"/>
  <c r="V13" i="14"/>
  <c r="U13" i="14"/>
  <c r="T13" i="14"/>
  <c r="S13" i="14"/>
  <c r="R13" i="14"/>
  <c r="Q13" i="14"/>
  <c r="P13" i="14"/>
  <c r="O13" i="14"/>
  <c r="N13" i="14"/>
  <c r="M13" i="14"/>
  <c r="L13" i="14"/>
  <c r="Y12" i="14"/>
  <c r="Q12" i="14"/>
  <c r="P12" i="14"/>
  <c r="O12" i="14"/>
  <c r="Y11" i="14"/>
  <c r="Y10" i="14"/>
  <c r="Y9" i="14"/>
  <c r="S9" i="14"/>
  <c r="R9" i="14"/>
  <c r="Q9" i="14"/>
  <c r="P9" i="14"/>
  <c r="Y8" i="14"/>
  <c r="U8" i="14"/>
  <c r="R8" i="14"/>
  <c r="O8" i="14"/>
  <c r="Y7" i="14"/>
  <c r="S7" i="14"/>
  <c r="P7" i="14"/>
  <c r="Y6" i="14"/>
  <c r="L6" i="14"/>
  <c r="K6" i="14"/>
  <c r="X14" i="13"/>
  <c r="W14" i="13"/>
  <c r="Y13" i="13"/>
  <c r="V13" i="13"/>
  <c r="U13" i="13"/>
  <c r="T13" i="13"/>
  <c r="S13" i="13"/>
  <c r="R13" i="13"/>
  <c r="Q13" i="13"/>
  <c r="P13" i="13"/>
  <c r="O13" i="13"/>
  <c r="N13" i="13"/>
  <c r="M13" i="13"/>
  <c r="L13" i="13"/>
  <c r="Y12" i="13"/>
  <c r="Q12" i="13"/>
  <c r="P12" i="13"/>
  <c r="O12" i="13"/>
  <c r="Y11" i="13"/>
  <c r="Y10" i="13"/>
  <c r="Y9" i="13"/>
  <c r="S9" i="13"/>
  <c r="R9" i="13"/>
  <c r="Q9" i="13"/>
  <c r="P9" i="13"/>
  <c r="Y8" i="13"/>
  <c r="U8" i="13"/>
  <c r="R8" i="13"/>
  <c r="O8" i="13"/>
  <c r="Y7" i="13"/>
  <c r="S7" i="13"/>
  <c r="P7" i="13"/>
  <c r="Y6" i="13"/>
  <c r="L6" i="13"/>
  <c r="K6" i="13"/>
  <c r="Y14" i="17" l="1"/>
  <c r="AC14" i="17"/>
  <c r="Y54" i="17"/>
  <c r="X14" i="12"/>
  <c r="W14" i="12"/>
  <c r="Y13" i="12"/>
  <c r="V13" i="12"/>
  <c r="U13" i="12"/>
  <c r="T13" i="12"/>
  <c r="S13" i="12"/>
  <c r="R13" i="12"/>
  <c r="Q13" i="12"/>
  <c r="P13" i="12"/>
  <c r="O13" i="12"/>
  <c r="N13" i="12"/>
  <c r="M13" i="12"/>
  <c r="L13" i="12"/>
  <c r="Y12" i="12"/>
  <c r="Q12" i="12"/>
  <c r="P12" i="12"/>
  <c r="O12" i="12"/>
  <c r="Y11" i="12"/>
  <c r="Y10" i="12"/>
  <c r="Y9" i="12"/>
  <c r="S9" i="12"/>
  <c r="R9" i="12"/>
  <c r="Q9" i="12"/>
  <c r="P9" i="12"/>
  <c r="Y8" i="12"/>
  <c r="U8" i="12"/>
  <c r="R8" i="12"/>
  <c r="O8" i="12"/>
  <c r="Y7" i="12"/>
  <c r="S7" i="12"/>
  <c r="P7" i="12"/>
  <c r="Y6" i="12"/>
  <c r="L6" i="12"/>
  <c r="K6" i="12"/>
  <c r="X14" i="11"/>
  <c r="W14" i="11"/>
  <c r="Y13" i="11"/>
  <c r="V13" i="11"/>
  <c r="U13" i="11"/>
  <c r="T13" i="11"/>
  <c r="S13" i="11"/>
  <c r="R13" i="11"/>
  <c r="Q13" i="11"/>
  <c r="P13" i="11"/>
  <c r="O13" i="11"/>
  <c r="N13" i="11"/>
  <c r="M13" i="11"/>
  <c r="L13" i="11"/>
  <c r="Y12" i="11"/>
  <c r="Q12" i="11"/>
  <c r="P12" i="11"/>
  <c r="O12" i="11"/>
  <c r="Y11" i="11"/>
  <c r="Y10" i="11"/>
  <c r="Y9" i="11"/>
  <c r="S9" i="11"/>
  <c r="R9" i="11"/>
  <c r="Q9" i="11"/>
  <c r="P9" i="11"/>
  <c r="Y8" i="11"/>
  <c r="U8" i="11"/>
  <c r="R8" i="11"/>
  <c r="O8" i="11"/>
  <c r="Y7" i="11"/>
  <c r="S7" i="11"/>
  <c r="P7" i="11"/>
  <c r="Y6" i="11"/>
  <c r="L6" i="11"/>
  <c r="K6" i="11"/>
  <c r="X51" i="3"/>
  <c r="W51" i="3"/>
  <c r="L29" i="3"/>
  <c r="V26" i="3"/>
  <c r="T26" i="3"/>
  <c r="R26" i="3"/>
  <c r="Q24" i="3"/>
  <c r="P24" i="3"/>
  <c r="O24" i="3"/>
  <c r="P18" i="3"/>
  <c r="U17" i="3"/>
  <c r="R17" i="3"/>
  <c r="O17" i="3"/>
  <c r="S16" i="3"/>
  <c r="P16" i="3"/>
  <c r="V15" i="3"/>
  <c r="T15" i="3"/>
  <c r="R15" i="3"/>
  <c r="O15" i="3"/>
  <c r="V9" i="3"/>
  <c r="S9" i="3"/>
  <c r="O9" i="3"/>
  <c r="M57" i="10" l="1"/>
  <c r="M73" i="10"/>
  <c r="M87" i="10"/>
  <c r="M99" i="10"/>
  <c r="M44" i="10" l="1"/>
  <c r="M27" i="10" l="1"/>
  <c r="M15" i="10" l="1"/>
  <c r="Y7" i="3" l="1"/>
  <c r="Y8" i="3"/>
  <c r="Y9" i="3"/>
  <c r="Y10" i="3"/>
  <c r="Y11" i="3"/>
  <c r="Y12" i="3"/>
  <c r="Y13" i="3"/>
  <c r="Y14" i="3"/>
  <c r="Y15" i="3"/>
  <c r="Y16" i="3"/>
  <c r="Y17" i="3"/>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50" i="3"/>
  <c r="Y6" i="3"/>
  <c r="T48" i="3" l="1"/>
  <c r="S48" i="3"/>
  <c r="R48" i="3"/>
  <c r="T47" i="3"/>
  <c r="S47" i="3"/>
  <c r="R47" i="3"/>
  <c r="V44" i="3"/>
  <c r="U44" i="3"/>
  <c r="T44" i="3"/>
  <c r="S44" i="3"/>
  <c r="R44" i="3"/>
  <c r="Q44" i="3"/>
  <c r="P44" i="3"/>
  <c r="O44" i="3"/>
  <c r="N44" i="3"/>
  <c r="M44" i="3"/>
  <c r="L44" i="3"/>
  <c r="K44" i="3"/>
  <c r="V41" i="3"/>
  <c r="U41" i="3"/>
  <c r="T41" i="3"/>
  <c r="S41" i="3"/>
  <c r="R41" i="3"/>
  <c r="Q41" i="3"/>
  <c r="V39" i="3"/>
  <c r="U39" i="3"/>
  <c r="T39" i="3"/>
  <c r="S39" i="3"/>
  <c r="R39" i="3"/>
  <c r="R38" i="3"/>
  <c r="Q38" i="3"/>
  <c r="P38" i="3"/>
  <c r="O38" i="3"/>
  <c r="N38" i="3"/>
  <c r="M38" i="3"/>
  <c r="L38" i="3"/>
  <c r="U36" i="3"/>
  <c r="T36" i="3"/>
  <c r="S36" i="3"/>
  <c r="R36" i="3"/>
  <c r="Q36" i="3"/>
  <c r="P36" i="3"/>
  <c r="O36" i="3"/>
  <c r="N36" i="3"/>
  <c r="M36" i="3"/>
  <c r="L36" i="3"/>
  <c r="V34" i="3"/>
  <c r="R34" i="3"/>
  <c r="N34" i="3"/>
  <c r="V33" i="3"/>
  <c r="U33" i="3"/>
  <c r="T33" i="3"/>
  <c r="S33" i="3"/>
  <c r="R33" i="3"/>
  <c r="Q33" i="3"/>
  <c r="P33" i="3"/>
  <c r="O33" i="3"/>
  <c r="N33" i="3"/>
  <c r="M33" i="3"/>
  <c r="L33" i="3"/>
  <c r="V31" i="3"/>
  <c r="U31" i="3"/>
  <c r="T31" i="3"/>
  <c r="S31" i="3"/>
  <c r="R31" i="3"/>
  <c r="V30" i="3"/>
  <c r="U30" i="3"/>
  <c r="T30" i="3"/>
  <c r="S30" i="3"/>
  <c r="R30" i="3"/>
  <c r="Q30" i="3"/>
  <c r="P30" i="3"/>
  <c r="O30" i="3"/>
  <c r="Q29" i="3"/>
  <c r="P29" i="3"/>
  <c r="O29" i="3"/>
  <c r="N29" i="3"/>
  <c r="M29" i="3"/>
  <c r="U28" i="3"/>
  <c r="T28" i="3"/>
  <c r="S28" i="3"/>
  <c r="R28" i="3"/>
  <c r="Q28" i="3"/>
  <c r="P28" i="3"/>
  <c r="O28" i="3"/>
  <c r="N28" i="3"/>
  <c r="M28" i="3"/>
  <c r="L28" i="3"/>
  <c r="U27" i="3"/>
  <c r="T27" i="3"/>
  <c r="S27" i="3"/>
  <c r="R27" i="3"/>
  <c r="Q27" i="3"/>
  <c r="O21" i="3"/>
  <c r="U20" i="3"/>
  <c r="T20" i="3"/>
  <c r="S20" i="3"/>
  <c r="R20" i="3"/>
  <c r="Q20" i="3"/>
  <c r="S18" i="3"/>
  <c r="R18" i="3"/>
  <c r="Q18" i="3"/>
  <c r="L14" i="3"/>
  <c r="K14" i="3"/>
  <c r="S12" i="3"/>
  <c r="R12" i="3"/>
  <c r="Q12" i="3"/>
  <c r="P12" i="3"/>
  <c r="Q11" i="3"/>
  <c r="P11" i="3"/>
  <c r="O11" i="3"/>
  <c r="N11" i="3"/>
  <c r="M11" i="3"/>
  <c r="S10" i="3"/>
  <c r="O10" i="3"/>
  <c r="K10" i="3"/>
</calcChain>
</file>

<file path=xl/comments1.xml><?xml version="1.0" encoding="utf-8"?>
<comments xmlns="http://schemas.openxmlformats.org/spreadsheetml/2006/main">
  <authors>
    <author>Olga Milena Corzo Estepa</author>
    <author>Juan Francisco</author>
  </authors>
  <commentList>
    <comment ref="M15" authorId="0" shapeId="0">
      <text>
        <r>
          <rPr>
            <b/>
            <sz val="9"/>
            <color indexed="81"/>
            <rFont val="Tahoma"/>
            <family val="2"/>
          </rPr>
          <t>Olga Milena Corzo Estepa:</t>
        </r>
        <r>
          <rPr>
            <sz val="9"/>
            <color indexed="81"/>
            <rFont val="Tahoma"/>
            <family val="2"/>
          </rPr>
          <t xml:space="preserve">
En la formula de la casilla cambiar el primer número por el total de SI que se identifiquen en la verificación</t>
        </r>
      </text>
    </comment>
    <comment ref="M27" authorId="0" shapeId="0">
      <text>
        <r>
          <rPr>
            <b/>
            <sz val="9"/>
            <color indexed="81"/>
            <rFont val="Tahoma"/>
            <family val="2"/>
          </rPr>
          <t>Olga Milena Corzo Estepa:</t>
        </r>
        <r>
          <rPr>
            <sz val="9"/>
            <color indexed="81"/>
            <rFont val="Tahoma"/>
            <family val="2"/>
          </rPr>
          <t xml:space="preserve">
En la formula de la casilla cambiar el primer número por el total de SI que se identifiquen en la verificación</t>
        </r>
      </text>
    </comment>
    <comment ref="M44" authorId="0" shapeId="0">
      <text>
        <r>
          <rPr>
            <b/>
            <sz val="9"/>
            <color indexed="81"/>
            <rFont val="Tahoma"/>
            <family val="2"/>
          </rPr>
          <t>Olga Milena Corzo Estepa:</t>
        </r>
        <r>
          <rPr>
            <sz val="9"/>
            <color indexed="81"/>
            <rFont val="Tahoma"/>
            <family val="2"/>
          </rPr>
          <t xml:space="preserve">
En la formula de la casilla cambiar el primer número por el total de SI que se identifiquen en la verificación</t>
        </r>
      </text>
    </comment>
    <comment ref="M57" authorId="0" shapeId="0">
      <text>
        <r>
          <rPr>
            <b/>
            <sz val="9"/>
            <color indexed="81"/>
            <rFont val="Tahoma"/>
            <family val="2"/>
          </rPr>
          <t>Olga Milena Corzo Estepa:</t>
        </r>
        <r>
          <rPr>
            <sz val="9"/>
            <color indexed="81"/>
            <rFont val="Tahoma"/>
            <family val="2"/>
          </rPr>
          <t xml:space="preserve">
En la formula de la casilla cambiar el primer número por el total de SI que se identifiquen en la verificación</t>
        </r>
      </text>
    </comment>
    <comment ref="M73" authorId="0" shapeId="0">
      <text>
        <r>
          <rPr>
            <b/>
            <sz val="9"/>
            <color indexed="81"/>
            <rFont val="Tahoma"/>
            <family val="2"/>
          </rPr>
          <t>Olga Milena Corzo Estepa:</t>
        </r>
        <r>
          <rPr>
            <sz val="9"/>
            <color indexed="81"/>
            <rFont val="Tahoma"/>
            <family val="2"/>
          </rPr>
          <t xml:space="preserve">
En la formula de la casilla cambiar el primer número por el total de SI que se identifiquen en la verificación</t>
        </r>
      </text>
    </comment>
    <comment ref="M87" authorId="0" shapeId="0">
      <text>
        <r>
          <rPr>
            <b/>
            <sz val="9"/>
            <color indexed="81"/>
            <rFont val="Tahoma"/>
            <family val="2"/>
          </rPr>
          <t>Olga Milena Corzo Estepa:</t>
        </r>
        <r>
          <rPr>
            <sz val="9"/>
            <color indexed="81"/>
            <rFont val="Tahoma"/>
            <family val="2"/>
          </rPr>
          <t xml:space="preserve">
En la formula de la casilla cambiar el primer número por el total de SI que se identifiquen en la verificación</t>
        </r>
      </text>
    </comment>
    <comment ref="M99" authorId="0" shapeId="0">
      <text>
        <r>
          <rPr>
            <b/>
            <sz val="9"/>
            <color indexed="81"/>
            <rFont val="Tahoma"/>
            <family val="2"/>
          </rPr>
          <t>Olga Milena Corzo Estepa:</t>
        </r>
        <r>
          <rPr>
            <sz val="9"/>
            <color indexed="81"/>
            <rFont val="Tahoma"/>
            <family val="2"/>
          </rPr>
          <t xml:space="preserve">
En la formula de la casilla cambiar el primer número por el total de SI que se identifiquen en la verificación</t>
        </r>
      </text>
    </comment>
    <comment ref="E109" authorId="1" shapeId="0">
      <text>
        <r>
          <rPr>
            <b/>
            <sz val="9"/>
            <color indexed="81"/>
            <rFont val="Tahoma"/>
            <family val="2"/>
          </rPr>
          <t>Diana Z:</t>
        </r>
        <r>
          <rPr>
            <sz val="9"/>
            <color indexed="81"/>
            <rFont val="Tahoma"/>
            <family val="2"/>
          </rPr>
          <t xml:space="preserve">
Unicamente aparec la Cedula.</t>
        </r>
      </text>
    </comment>
    <comment ref="M114" authorId="0" shapeId="0">
      <text>
        <r>
          <rPr>
            <b/>
            <sz val="9"/>
            <color indexed="81"/>
            <rFont val="Tahoma"/>
            <family val="2"/>
          </rPr>
          <t>Olga Milena Corzo Estepa:</t>
        </r>
        <r>
          <rPr>
            <sz val="9"/>
            <color indexed="81"/>
            <rFont val="Tahoma"/>
            <family val="2"/>
          </rPr>
          <t xml:space="preserve">
En la formula de la casilla cambiar el primer número por el total de SI que se identifiquen en la verificación</t>
        </r>
      </text>
    </comment>
    <comment ref="M126" authorId="0" shapeId="0">
      <text>
        <r>
          <rPr>
            <b/>
            <sz val="9"/>
            <color indexed="81"/>
            <rFont val="Tahoma"/>
            <family val="2"/>
          </rPr>
          <t>Olga Milena Corzo Estepa:</t>
        </r>
        <r>
          <rPr>
            <sz val="9"/>
            <color indexed="81"/>
            <rFont val="Tahoma"/>
            <family val="2"/>
          </rPr>
          <t xml:space="preserve">
En la formula de la casilla cambiar el primer número por el total de SI que se identifiquen en la verificación</t>
        </r>
      </text>
    </comment>
    <comment ref="M138" authorId="0" shapeId="0">
      <text>
        <r>
          <rPr>
            <b/>
            <sz val="9"/>
            <color indexed="81"/>
            <rFont val="Tahoma"/>
            <family val="2"/>
          </rPr>
          <t>Olga Milena Corzo Estepa:</t>
        </r>
        <r>
          <rPr>
            <sz val="9"/>
            <color indexed="81"/>
            <rFont val="Tahoma"/>
            <family val="2"/>
          </rPr>
          <t xml:space="preserve">
En la formula de la casilla cambiar el primer número por el total de SI que se identifiquen en la verificación</t>
        </r>
      </text>
    </comment>
    <comment ref="M150" authorId="0" shapeId="0">
      <text>
        <r>
          <rPr>
            <b/>
            <sz val="9"/>
            <color indexed="81"/>
            <rFont val="Tahoma"/>
            <family val="2"/>
          </rPr>
          <t>Olga Milena Corzo Estepa:</t>
        </r>
        <r>
          <rPr>
            <sz val="9"/>
            <color indexed="81"/>
            <rFont val="Tahoma"/>
            <family val="2"/>
          </rPr>
          <t xml:space="preserve">
En la formula de la casilla cambiar el primer número por el total de SI que se identifiquen en la verificación</t>
        </r>
      </text>
    </comment>
    <comment ref="M163" authorId="0" shapeId="0">
      <text>
        <r>
          <rPr>
            <b/>
            <sz val="9"/>
            <color indexed="81"/>
            <rFont val="Tahoma"/>
            <family val="2"/>
          </rPr>
          <t>Olga Milena Corzo Estepa:</t>
        </r>
        <r>
          <rPr>
            <sz val="9"/>
            <color indexed="81"/>
            <rFont val="Tahoma"/>
            <family val="2"/>
          </rPr>
          <t xml:space="preserve">
En la formula de la casilla cambiar el primer número por el total de SI que se identifiquen en la verificación</t>
        </r>
      </text>
    </comment>
    <comment ref="M175" authorId="0" shapeId="0">
      <text>
        <r>
          <rPr>
            <b/>
            <sz val="9"/>
            <color indexed="81"/>
            <rFont val="Tahoma"/>
            <family val="2"/>
          </rPr>
          <t>Olga Milena Corzo Estepa:</t>
        </r>
        <r>
          <rPr>
            <sz val="9"/>
            <color indexed="81"/>
            <rFont val="Tahoma"/>
            <family val="2"/>
          </rPr>
          <t xml:space="preserve">
En la formula de la casilla cambiar el primer número por el total de SI que se identifiquen en la verificación</t>
        </r>
      </text>
    </comment>
    <comment ref="M187" authorId="0" shapeId="0">
      <text>
        <r>
          <rPr>
            <b/>
            <sz val="9"/>
            <color indexed="81"/>
            <rFont val="Tahoma"/>
            <family val="2"/>
          </rPr>
          <t>Olga Milena Corzo Estepa:</t>
        </r>
        <r>
          <rPr>
            <sz val="9"/>
            <color indexed="81"/>
            <rFont val="Tahoma"/>
            <family val="2"/>
          </rPr>
          <t xml:space="preserve">
En la formula de la casilla cambiar el primer número por el total de SI que se identifiquen en la verificación</t>
        </r>
      </text>
    </comment>
    <comment ref="M199" authorId="0" shapeId="0">
      <text>
        <r>
          <rPr>
            <b/>
            <sz val="9"/>
            <color indexed="81"/>
            <rFont val="Tahoma"/>
            <family val="2"/>
          </rPr>
          <t>Olga Milena Corzo Estepa:</t>
        </r>
        <r>
          <rPr>
            <sz val="9"/>
            <color indexed="81"/>
            <rFont val="Tahoma"/>
            <family val="2"/>
          </rPr>
          <t xml:space="preserve">
En la formula de la casilla cambiar el primer número por el total de SI que se identifiquen en la verificación</t>
        </r>
      </text>
    </comment>
    <comment ref="M213" authorId="0" shapeId="0">
      <text>
        <r>
          <rPr>
            <b/>
            <sz val="9"/>
            <color indexed="81"/>
            <rFont val="Tahoma"/>
            <family val="2"/>
          </rPr>
          <t>Olga Milena Corzo Estepa:</t>
        </r>
        <r>
          <rPr>
            <sz val="9"/>
            <color indexed="81"/>
            <rFont val="Tahoma"/>
            <family val="2"/>
          </rPr>
          <t xml:space="preserve">
En la formula de la casilla cambiar el primer número por el total de SI que se identifiquen en la verificación</t>
        </r>
      </text>
    </comment>
    <comment ref="C224" authorId="1" shapeId="0">
      <text>
        <r>
          <rPr>
            <b/>
            <sz val="9"/>
            <color indexed="81"/>
            <rFont val="Tahoma"/>
            <family val="2"/>
          </rPr>
          <t>Diana:Estan los soportes de cumplimiento de las obligaciones, pero no aparece como tal, el informe de actividades.</t>
        </r>
        <r>
          <rPr>
            <sz val="9"/>
            <color indexed="81"/>
            <rFont val="Tahoma"/>
            <family val="2"/>
          </rPr>
          <t xml:space="preserve">
</t>
        </r>
      </text>
    </comment>
    <comment ref="M225" authorId="0" shapeId="0">
      <text>
        <r>
          <rPr>
            <b/>
            <sz val="9"/>
            <color indexed="81"/>
            <rFont val="Tahoma"/>
            <family val="2"/>
          </rPr>
          <t>Olga Milena Corzo Estepa:</t>
        </r>
        <r>
          <rPr>
            <sz val="9"/>
            <color indexed="81"/>
            <rFont val="Tahoma"/>
            <family val="2"/>
          </rPr>
          <t xml:space="preserve">
En la formula de la casilla cambiar el primer número por el total de SI que se identifiquen en la verificación</t>
        </r>
      </text>
    </comment>
  </commentList>
</comments>
</file>

<file path=xl/sharedStrings.xml><?xml version="1.0" encoding="utf-8"?>
<sst xmlns="http://schemas.openxmlformats.org/spreadsheetml/2006/main" count="4477" uniqueCount="608">
  <si>
    <t>CRONOGRAMA 2020</t>
  </si>
  <si>
    <t>ENE</t>
  </si>
  <si>
    <t>FEB</t>
  </si>
  <si>
    <t>MAR</t>
  </si>
  <si>
    <t>ABR</t>
  </si>
  <si>
    <t>MAY</t>
  </si>
  <si>
    <t>JUN</t>
  </si>
  <si>
    <t>JUL</t>
  </si>
  <si>
    <t>AGO</t>
  </si>
  <si>
    <t>SEP</t>
  </si>
  <si>
    <t>OCT</t>
  </si>
  <si>
    <t>NOV</t>
  </si>
  <si>
    <t>DIC</t>
  </si>
  <si>
    <t>Política de administración de riesgos</t>
  </si>
  <si>
    <t>1.1</t>
  </si>
  <si>
    <t>Revisar y actualizar la política y el manual de gestión del riesgos de la entidad, alineado al mapa de aseguramiento de la entidad</t>
  </si>
  <si>
    <t xml:space="preserve">Un Manual de gestión del riesgo actualizado </t>
  </si>
  <si>
    <t xml:space="preserve">Link de publicación del manual de gestión del riesgo </t>
  </si>
  <si>
    <t xml:space="preserve">Oficina Asesora de Planeación </t>
  </si>
  <si>
    <t>N/A</t>
  </si>
  <si>
    <t>Construcción de
Mapa de Riesgos de
Corrupción</t>
  </si>
  <si>
    <t>1.2</t>
  </si>
  <si>
    <t>Alinear los riesgos de corrupción con el mapa de aseguramiento que defina la entidad</t>
  </si>
  <si>
    <t xml:space="preserve">Una matriz de riesgos de corrupción  publicada en la página web de la entidad alineada con el mapa de aseguramiento </t>
  </si>
  <si>
    <t>Link de publicación de la matriz de riesgos de corrupción actualizada</t>
  </si>
  <si>
    <t xml:space="preserve">Todas las dependencias </t>
  </si>
  <si>
    <t xml:space="preserve">Divulgación y socialización </t>
  </si>
  <si>
    <t>1.3</t>
  </si>
  <si>
    <t>Publicar la nueva versión de matriz de riesgos de corrupción y el PAAC 2020 en la pagina web de la entidad</t>
  </si>
  <si>
    <t>Dos documentos publicados en la pagina web de la entidad</t>
  </si>
  <si>
    <t xml:space="preserve">Link de publicación de la matriz de riesgos de corrupción y PAAC 2020 actualizados </t>
  </si>
  <si>
    <t>Monitoreo
y Revisión</t>
  </si>
  <si>
    <t>1.4</t>
  </si>
  <si>
    <t xml:space="preserve">Realizar monitoreo periódico de los riesgos de corrupción con base en la información que remitan los líderes de los procesos, de acuerdo con los lineamientos y herramientas establecidas en la Entidad y los ajustes que se desprendan de la materialización </t>
  </si>
  <si>
    <t>Tres informes cuatrimestrales del resultado del monitoreo realizado</t>
  </si>
  <si>
    <t>Link de publicación del informe de monitoreo</t>
  </si>
  <si>
    <t>líderes de procesos (Ver plan de trabajo)</t>
  </si>
  <si>
    <t>Seguimiento</t>
  </si>
  <si>
    <t>1.5</t>
  </si>
  <si>
    <t>Realizar seguimiento a la matriz de riesgos de corrupción conforme a la normatividad vigente</t>
  </si>
  <si>
    <t>Oficina Control Interno</t>
  </si>
  <si>
    <t xml:space="preserve">Oficina Asesora de Comunicaciones
Subsecretaría de Planeación y Gestión </t>
  </si>
  <si>
    <t>Identificación de trámites</t>
  </si>
  <si>
    <t>2.1</t>
  </si>
  <si>
    <t>Realizar una revisión a los procesos misionales de la entidad y establece cuáles entregan de bienes y servicios que son susceptibles de ser mejorados tecnológicamente y/o administrativa.</t>
  </si>
  <si>
    <t>Un inventario de tramites de servicios de los procesos de la entidad</t>
  </si>
  <si>
    <t>Inventario de tramites susceptibles de ser racionalizados</t>
  </si>
  <si>
    <t>Oficina Asesora de Planeación - 
Servicio a la Ciudadanía</t>
  </si>
  <si>
    <t>Dependencias misionales</t>
  </si>
  <si>
    <t>Priorización de trámites</t>
  </si>
  <si>
    <t>2.2</t>
  </si>
  <si>
    <t>Establecer las acciones para generar la racionalización en la prestaciones de los servicios seleccionados</t>
  </si>
  <si>
    <t>Un plan de trabajo formalizado</t>
  </si>
  <si>
    <t xml:space="preserve">Plan de trabajo </t>
  </si>
  <si>
    <t>Subsecretaría de Gestión Institucional - Servicio a la Ciudadanía</t>
  </si>
  <si>
    <t>Dirección de Tecnologías e Información</t>
  </si>
  <si>
    <t>Racionalización de trámites</t>
  </si>
  <si>
    <t>2.3</t>
  </si>
  <si>
    <t>Presentar ante el SUIT el plan de acción para la racionalización de tramites, y realizar los respectivos seguimientos en el SUIT</t>
  </si>
  <si>
    <t>Un registro del plan ante el SUIT</t>
  </si>
  <si>
    <t>Pantallazo de registro en SUIT</t>
  </si>
  <si>
    <t>Oficina Asesora de Planeación</t>
  </si>
  <si>
    <t>Información de calidad y en lenguaje comprensible</t>
  </si>
  <si>
    <t>3.1</t>
  </si>
  <si>
    <t>Elaborar y publicar los informes de gestión de la vigencia 2019 de la Secretaría Distrital de Gobierno y de las 20 alcaldías locales.</t>
  </si>
  <si>
    <t>Número de informes elaborados y publicados</t>
  </si>
  <si>
    <t>Informes de la Secretaría Distrital de gobierno y de cada una de las 20 alcaldías locales</t>
  </si>
  <si>
    <t>Oficina Asesora de Planeación (nivel central)
Alcaldías Locales</t>
  </si>
  <si>
    <t>3.2</t>
  </si>
  <si>
    <t xml:space="preserve">Activar y poner en funcionamiento el equipo técnico de gestión y desempeño de acuerdo a la resoluciones 783 de 2018 y 236 de 2019, para la  implementación de la estrategia de rendición de cuentas del nivel central y alcaldías locales </t>
  </si>
  <si>
    <t>Un equipo técnico de gestión y desempeño activado y en funcionamiento</t>
  </si>
  <si>
    <t>Acta de comité institucional de gestión y de desempeño 
Evidencias de reunión del equipo de trabajo
evidencias de implementación de la estrategia, presentaciones, videos.</t>
  </si>
  <si>
    <t>Equipo técnico de gestión y desempeño</t>
  </si>
  <si>
    <t>3.3</t>
  </si>
  <si>
    <t>Mantener actualizado el micrositio de Rendición de Cuentas en la página Web de la Secretaría Distrital de Gobierno, y las secciones de "mi localidad - rendición de cuentas" en las páginas de las 20 alcaldías locales.</t>
  </si>
  <si>
    <t>Número páginas Web de la entidad y alcaldías locales actualizadas con la información de rendición de cuentas  para la vigencia 2020</t>
  </si>
  <si>
    <t>páginas Web (nivel central y 20 alcaldías locales)</t>
  </si>
  <si>
    <t>Subsecretaría de Gestión Institucional (para el nivel central)
Despacho de la alcaldía local</t>
  </si>
  <si>
    <t xml:space="preserve">Oficina Asesora de Comunicaciones (Nivel central)
Grupos de comunicaciones de las alcaldías locales </t>
  </si>
  <si>
    <t>3.4</t>
  </si>
  <si>
    <t>Realizar publicaciones en los medios de difusión con los que cuenta actualmente la entidad y las alcaldías locales, para dar cumplimiento a la estrategia de rendición de cuentas (Redes sociales, página web, otros)</t>
  </si>
  <si>
    <t>Número de publicaciones realizadas de la rendición de cuentas</t>
  </si>
  <si>
    <t>Piezas comunicativas en redes sociales, paginas web y otros</t>
  </si>
  <si>
    <t>Diálogo de doble vía con la ciudadanía y sus organizaciones</t>
  </si>
  <si>
    <t>3.5</t>
  </si>
  <si>
    <t>Realizar seguimiento a los compromisos y/o requerimientos presentados en actividades de participación ciudadana o rendición de cuentas, en la plataforma COLIBRI para garantizar el derecho a la participación ciudadana, tanto en la Secretaría Distrital de Gobierno como en cada una de las 20 alcaldías locales</t>
  </si>
  <si>
    <t xml:space="preserve">Cumplimiento al 100% de los compromisos generados en la plataforma COLIBRI </t>
  </si>
  <si>
    <t xml:space="preserve">Reporte de seguimiento </t>
  </si>
  <si>
    <t xml:space="preserve">Oficina Asesora de Planeación para el (Nivel central) Profesionales de Planeación alcaldías locales </t>
  </si>
  <si>
    <t xml:space="preserve">Dependencias de la secretaría de Gobierno </t>
  </si>
  <si>
    <t>3.6</t>
  </si>
  <si>
    <t>Rendir cuentas en las 20 alcaldías locales, en el marco de la jornada de Audiencia Pública de Rendición de Cuentas del Distrito.</t>
  </si>
  <si>
    <t xml:space="preserve">Número de audiencias públicas de rendición de cuentas realizadas </t>
  </si>
  <si>
    <t>Memorias de la audiencias públicas</t>
  </si>
  <si>
    <t xml:space="preserve">Grupos de comunicaciones de las alcaldías locales </t>
  </si>
  <si>
    <t>Áreas de trabajo internas de las alcaldías locales</t>
  </si>
  <si>
    <t>3.7</t>
  </si>
  <si>
    <t>Realizar espacios de diálogo virtuales con la difusión de vídeos sobre la gestión de la Entidad, con la posibilidad de recibir comentarios y/o requerimientos por parte de los ciudadanos.</t>
  </si>
  <si>
    <t>Número de espacios virtuales de difusión realizados</t>
  </si>
  <si>
    <t xml:space="preserve">videos publicados con comentarios de los ciudadanos
</t>
  </si>
  <si>
    <t>Áreas misionales</t>
  </si>
  <si>
    <t>3.8</t>
  </si>
  <si>
    <t>Consultar a la ciudadanía, a través de medios digitales, acerca de los temas de mayor interés, en que la Secretaría Distrital de Gobierno y las 20 alcaldías locales deben rendir cuentas, en los diferentes espacios que se generen de acuerdo a la estrategia</t>
  </si>
  <si>
    <t>Una estrategia de consulta con la ciudadanía implementada</t>
  </si>
  <si>
    <t>Relación de temáticas de mayor interés por parte de la ciudadanía para que el nivel central y las alcaldías locales presenten la gestión adelantada</t>
  </si>
  <si>
    <t>Incentivos para motivar la cultura de la medición y petición de cuentas</t>
  </si>
  <si>
    <t>3.9</t>
  </si>
  <si>
    <t>Convocar a la ciudadanía capitalina a participar activamente en las jornadas de las audiencias públicas de rendición de cuentas realizadas por las 20 alcaldías locales</t>
  </si>
  <si>
    <t>Número de invitaciones a la convocatoria de rendición de cuentas realizadas</t>
  </si>
  <si>
    <t>Elementos de difusión (banner, cuñas, publicaciones en redes sociales)</t>
  </si>
  <si>
    <t>3.10</t>
  </si>
  <si>
    <t>Realizar una campaña de comunicación interna que resalte las responsabilidades de los servidores públicos frente a la Rendición de Cuentas y la garantía de derechos hacia los ciudadanos</t>
  </si>
  <si>
    <t>Una campaña de comunicación realizada</t>
  </si>
  <si>
    <t>Requerimiento, banner, publicaciones, otros</t>
  </si>
  <si>
    <t xml:space="preserve">Oficina Asesora de Comunicaciones
Grupos de comunicaciones de las alcaldías locales </t>
  </si>
  <si>
    <t>Evaluación y retroalimentación a la gestión institucional</t>
  </si>
  <si>
    <t>3.11</t>
  </si>
  <si>
    <t>Realizar encuestas a los ciudadanos asistentes a las audiencias pública de rendición de cuentas con el propósito de indagar sobre la percepción ciudadana en relación con la metodología utilizada para el proceso de rendición de cuentas y la calidad de la información (veracidad, completitud y pertinencia) de la información divulgada</t>
  </si>
  <si>
    <t>Número de encuestas aplicadas, sistematizadas y analizadas</t>
  </si>
  <si>
    <t>Documentos de la aplicación de las encuestas y documentos de la sistematización y análisis de las encuestas</t>
  </si>
  <si>
    <t>Alcaldías Locales</t>
  </si>
  <si>
    <t>3.12</t>
  </si>
  <si>
    <t>Realizar la evaluación e informe de cada acción de la estrategia de Rendición de Cuentas de la vigencia, según lo establecido en el Manual Único de Rendición de Cuentas</t>
  </si>
  <si>
    <t>Un informe de evaluación elaborado</t>
  </si>
  <si>
    <t>Informe de Evaluación</t>
  </si>
  <si>
    <t>4.1</t>
  </si>
  <si>
    <t xml:space="preserve">Realizar diagnóstico en las 20 alcaldías locales sobre los puntos de atención a la ciudadanía con el fin de garantizar que estos cumplan con los requerimientos técnicos normativos </t>
  </si>
  <si>
    <t xml:space="preserve">Un diagnóstico que cubra las 20 alcaldías locales sobre los puntos de atención a la ciudadanía </t>
  </si>
  <si>
    <t>Documento diagnóstico (abril)
Informe a los alcaldes locales (agosto)
Informe de seguimiento de las acciones adelantadas por los alcaldes locales (noviembre)</t>
  </si>
  <si>
    <t xml:space="preserve">Alcaldías Locales </t>
  </si>
  <si>
    <t>4.2</t>
  </si>
  <si>
    <t>Realizar una campaña de comunicación hacia la ciudadanía indicando los canales y requisitos para realizar denuncias sobre actos de corrupción de servidores públicos de la entidad</t>
  </si>
  <si>
    <t>Oficina de comunicaciones</t>
  </si>
  <si>
    <t>4.3</t>
  </si>
  <si>
    <t>Cualificar a los equipos de trabajo de los puntos de atención a la ciudadanía conforme los lineamientos y protocolos establecidos por la Secretaría, y con los lineamientos de la ley 1755/2015</t>
  </si>
  <si>
    <t xml:space="preserve">Número de servidores públicos vinculados al proceso de atención a la ciudadanía cualificados en atención a la ciudadanía/Número de servidores públicos vinculados al proceso de atención a la ciudadanía </t>
  </si>
  <si>
    <t>Actas de capacitación
Certificados emitidos por el aplicativo Moodle</t>
  </si>
  <si>
    <t xml:space="preserve">dirección de Gestión del Talento Humano </t>
  </si>
  <si>
    <t>4.4</t>
  </si>
  <si>
    <t>Actualizar la política de protección de datos de la entidad</t>
  </si>
  <si>
    <t>Una Política de protección de datos aprobada</t>
  </si>
  <si>
    <t>Política de protección de datos</t>
  </si>
  <si>
    <t>Dirección de Tecnologías e Información
Dirección Administrativa – Gestión Documental</t>
  </si>
  <si>
    <t>Subsecretaría de Gestión Institucional</t>
  </si>
  <si>
    <t>4.5</t>
  </si>
  <si>
    <t>lograr que los documentos que hacen parte de los procesos y procedimientos de la entidad se elaboren con los criterios de lenguaje claro según los lineamientos de la Veeduría Distrital y el DNP</t>
  </si>
  <si>
    <t>Número de documentos actualizados o nuevos con lenguaje claro / total de documentos solicitados a actualizar en la vigencia 2020</t>
  </si>
  <si>
    <t>Documentos con lenguaje claro de acuerdo a los lineamientos  Veeduría Distrital y del DNP</t>
  </si>
  <si>
    <t>4.6</t>
  </si>
  <si>
    <t>Actualizar el documento de caracterización de los ciudadanos y/o usuarios, de conformidad con la misionalidad de la Entidad</t>
  </si>
  <si>
    <t>Un documento de caracterización de ciudadanos</t>
  </si>
  <si>
    <t>Documento caracterización de ciudadanos</t>
  </si>
  <si>
    <t>Lineamientos de Transparencia Activa</t>
  </si>
  <si>
    <t>5.1</t>
  </si>
  <si>
    <t xml:space="preserve">Promover la utilización de datos abiertos de la entidad, que se encuentran en las página web www.datosabiertos.gov.co y www.datos.gov.co a través de campañas publicitarias </t>
  </si>
  <si>
    <t>Numero de campañas publicitarias para promover la utilización de datos abiertos de la entidad</t>
  </si>
  <si>
    <t>Campañas publicitarias para promover la utilización de datos abiertos de la entidad</t>
  </si>
  <si>
    <t xml:space="preserve">Oficina Asesora de Comunicaciones </t>
  </si>
  <si>
    <t>5.2</t>
  </si>
  <si>
    <t>Mantener publicada y actualizada la información contractual en el portal del SECOP I, SECOP II y tienda virtual conforme con lo establecido en la Ley 1150 de 2007 y el artículo 2.2.1.1.1.7.1. del Decreto 1082 de 2015.</t>
  </si>
  <si>
    <t>Número de contratos con la información actualizada en el portal SECOP I, SECOP II, TVEC / total de contratos de la entidad</t>
  </si>
  <si>
    <t>Información publicada y actualizada en el portal SECOP I, SECOP II, TVEC</t>
  </si>
  <si>
    <t xml:space="preserve">Fondos de Desarrollo de las Alcaldías Locales
Dirección de contratación </t>
  </si>
  <si>
    <t>Lineamientos de Transparencia Pasiva</t>
  </si>
  <si>
    <t>5.3</t>
  </si>
  <si>
    <t xml:space="preserve">Registrar y actualizar otros procesos administrativos (OPA) ante el SUIT </t>
  </si>
  <si>
    <t>Porcentaje de avance de  OPA´s inscritos ante el SUIT</t>
  </si>
  <si>
    <t>Registros de tramites y OPA's en el SUIT</t>
  </si>
  <si>
    <t>Subsecretaría de Gestión Institucional - Atención a la Ciudadanía</t>
  </si>
  <si>
    <t>5.4</t>
  </si>
  <si>
    <t xml:space="preserve">Incluir una sección en la página Web que oriente a los ciudadanos sobre los canales de atención que se pueden utilizar para la presentación de denuncias sobre posibles actos de corrupción.	</t>
  </si>
  <si>
    <t>Una sección en la pagina web orientando los canales de recepción de denuncias de corrupción</t>
  </si>
  <si>
    <t>Sección en la pagina web de SDG</t>
  </si>
  <si>
    <t>Oficina Asesora de Comunicaciones</t>
  </si>
  <si>
    <t>Elaboración de los Instrumentos de Gestión de la información.</t>
  </si>
  <si>
    <t>5.5</t>
  </si>
  <si>
    <t>Entregar el catálogo de componentes de información del nivel central de las áreas misionales y de apoyo.</t>
  </si>
  <si>
    <t xml:space="preserve">Un Catálogo de componentes de información del nivel central de las áreas misionales y de apoyo </t>
  </si>
  <si>
    <t xml:space="preserve">Catálogo de componentes de información del nivel central de las áreas misionales y de apoyo </t>
  </si>
  <si>
    <t xml:space="preserve">Dirección de Tecnologías e Información </t>
  </si>
  <si>
    <t xml:space="preserve">Dependencias de la Secretaría de Gobierno </t>
  </si>
  <si>
    <t>5.6</t>
  </si>
  <si>
    <t>Consultar a la ciudadanía sobre la información que desea encontrar disponible en la página Web, y con base en sus respuestas, incluir la información que corresponda en la página Web y actualizar el esquema de publicaciones.</t>
  </si>
  <si>
    <t xml:space="preserve">una consulta a la ciudadanía sobre la información que desea encontrar en la página web </t>
  </si>
  <si>
    <t xml:space="preserve">Encuesta publicada en la página web </t>
  </si>
  <si>
    <t>5.7</t>
  </si>
  <si>
    <t xml:space="preserve">Elaborar:
1. Recopilación de la información histórica de la entidad de los años 1926 a 2006
2. Realizar el análisis de la información histórica de la entidad y elaborar cuadro evolutivo según restructuraciones de la entidad </t>
  </si>
  <si>
    <t>Un cuadro evolutivo que contenga la información histórica de la entidad (1926-2006)</t>
  </si>
  <si>
    <t xml:space="preserve">un cuadro evolutivo de la entidad </t>
  </si>
  <si>
    <t>Dirección Administrativa – Gestión Documental</t>
  </si>
  <si>
    <t>5.8</t>
  </si>
  <si>
    <t xml:space="preserve">Elaborar y aprobar el plan de emergencias de gestión documental
</t>
  </si>
  <si>
    <t>Un plan de emergencias de gestión documental aprobado</t>
  </si>
  <si>
    <t>5.9</t>
  </si>
  <si>
    <t>Realizar la actualización semestral al esquema de publicación de información en la página web de la entidad</t>
  </si>
  <si>
    <t>Número de informes de actualización del esquema de publicación</t>
  </si>
  <si>
    <t>Informe de actualización al esquema de publicación de información</t>
  </si>
  <si>
    <t xml:space="preserve">Dependencias obligadas a reportar información </t>
  </si>
  <si>
    <t>5.10</t>
  </si>
  <si>
    <t xml:space="preserve">Realizar la actualización de los instrumentos Registro de Activos de Información e Índice de Información clasificada y reservada, según la dinámica actual de la Entidad </t>
  </si>
  <si>
    <t>Número de instrumentos de gestión de información pública actualizados</t>
  </si>
  <si>
    <t>Registro de Activos de Información e Índice de Información Clasificada y Reservada actualizados</t>
  </si>
  <si>
    <t>Criterio diferencial de accesibilidad</t>
  </si>
  <si>
    <t>5.11</t>
  </si>
  <si>
    <t>Revisar y ajustar la plataforma del portal de la SDG y de las 20 alcaldías locales para dar cumplimiento técnico del nivel AA de accesibilidad (NTC 5854).</t>
  </si>
  <si>
    <t xml:space="preserve">Número de portales revisados y ajustados </t>
  </si>
  <si>
    <t>Plataforma de los portales de la entidad e intranet revisada y ajustada</t>
  </si>
  <si>
    <t>Dirección de Tecnologías e información</t>
  </si>
  <si>
    <t>5.12</t>
  </si>
  <si>
    <t>Traducir en lenguaje embera los componentes de funciones y deberes , y organigrama de la entidad.</t>
  </si>
  <si>
    <t>Dos secciones de la página web traducidas a embera</t>
  </si>
  <si>
    <t>secciones de la pagina web traducidas a embera</t>
  </si>
  <si>
    <t>Subdirección de Asuntos Étnicos</t>
  </si>
  <si>
    <t>Monitoreo del acceso de la información</t>
  </si>
  <si>
    <t>5.13</t>
  </si>
  <si>
    <t>Generar informe mensual de derechos de petición y otros requerimientos realizados a la entidad por los ciudadanos y ciudadanas y que ingresan a través del Gestor documental, el Sistema Distrital para la gestión de peticiones ciudadanas y el correo electrónico.</t>
  </si>
  <si>
    <t>Número de Informes generados</t>
  </si>
  <si>
    <t>Informe mensual publicado en la página web de la entidad</t>
  </si>
  <si>
    <t>Plan de Gestión de la Integridad (en cumplimiento del artículo 2° del Decreto 118 de 2018)</t>
  </si>
  <si>
    <t>6.1</t>
  </si>
  <si>
    <t xml:space="preserve">Medir el nivel de apropiación del código de integridad de la entidad por parte de los servidores públicos </t>
  </si>
  <si>
    <t>Una encuesta del nivel de apropiación del código de integridad de la entidad</t>
  </si>
  <si>
    <t>Resultados de la encuesta</t>
  </si>
  <si>
    <t>Dirección de Gestión del Talento Humano</t>
  </si>
  <si>
    <t>6.2</t>
  </si>
  <si>
    <t xml:space="preserve">Elaborar un documento de análisis del resultado de aplicación de la encuesta </t>
  </si>
  <si>
    <t xml:space="preserve">Un documento de análisis de resultado de aplicación de la encuesta </t>
  </si>
  <si>
    <t xml:space="preserve">Documento de análisis de resultado de aplicación de la encuesta </t>
  </si>
  <si>
    <t>6.3</t>
  </si>
  <si>
    <t>Realizar divulgación del código de integridad dirigida a la ciudadanía a través del portal web</t>
  </si>
  <si>
    <t>Una  estrategia de divulgación del código de integridad dirigida a la ciudadanía</t>
  </si>
  <si>
    <t xml:space="preserve">campaña de divulgación </t>
  </si>
  <si>
    <t>6.4</t>
  </si>
  <si>
    <t>Socializar el código de integridad de la entidad en actividades institucionales</t>
  </si>
  <si>
    <t>Numero de actividades en las que se socializó el código de integridad</t>
  </si>
  <si>
    <t>Presentaciones
Registros de asistencia</t>
  </si>
  <si>
    <t>Información adicional de la SDG</t>
  </si>
  <si>
    <t>6.5</t>
  </si>
  <si>
    <t>Implementar los pliegos tipos que expida el gobierno nacional para la adquisición de bienes y servicios</t>
  </si>
  <si>
    <t>Número de contratos con pliegos tipo implementados / Número de contratos realizados 2020 que deberían tener pliego tipo</t>
  </si>
  <si>
    <t>contratos</t>
  </si>
  <si>
    <t>Dirección de contratación 
Subsecretaria de Gestión Institucional 
Alcaldías locales</t>
  </si>
  <si>
    <t>6.6</t>
  </si>
  <si>
    <t>Presentar y publicar en la página web de la entidad de manera semestral informe de los medios de control  vigente (nulidades, nulidades de restablecimiento de derecho, reparaciones directas, acciones de tutela, acciones de cumplimiento, contractuales y laborales) en contra de la entidad a la fecha de corte.</t>
  </si>
  <si>
    <t>Numero de informes realizados</t>
  </si>
  <si>
    <t>informes publicados en la página web de la entidad</t>
  </si>
  <si>
    <t xml:space="preserve">Dirección Jurídica </t>
  </si>
  <si>
    <t>Seguimiento Oficina de Control Interno</t>
  </si>
  <si>
    <t>Avance esperado Abril</t>
  </si>
  <si>
    <t>Avance observado Abril</t>
  </si>
  <si>
    <t>Total avance general</t>
  </si>
  <si>
    <t>Componente</t>
  </si>
  <si>
    <t>MATRIZ DE SEGUIMIENTO AL PLAN ANTICORRUPCIÓN Y DE ATENCIÓN AL CIUDADANO 2020
OFICINA DE CONTROL INTERNO</t>
  </si>
  <si>
    <t>1. Gestión del Riesgo de Corrupción</t>
  </si>
  <si>
    <t>2. Racionalización de trámites</t>
  </si>
  <si>
    <t>3. Rendición de cuentas</t>
  </si>
  <si>
    <t>4. Mecanismos para mejorar la atención a la ciudadanía</t>
  </si>
  <si>
    <t>5. Mecanismos para la transparencia y acceso a la información pública</t>
  </si>
  <si>
    <t>6. Iniciativas adicionales</t>
  </si>
  <si>
    <t>Estructura Administrativa y direccionamiento estratégico</t>
  </si>
  <si>
    <t>Fortalecimiento de los canales de atención</t>
  </si>
  <si>
    <t>Talento Humano</t>
  </si>
  <si>
    <t>Normativo y procedimental</t>
  </si>
  <si>
    <t>Relacionamiento con el ciudadano</t>
  </si>
  <si>
    <t>Subcomponente</t>
  </si>
  <si>
    <t>Nro.</t>
  </si>
  <si>
    <t>Actividad</t>
  </si>
  <si>
    <t>Indicador</t>
  </si>
  <si>
    <t>Entregable</t>
  </si>
  <si>
    <t>Responsable de la actividad</t>
  </si>
  <si>
    <t>Dependencias de apoyo</t>
  </si>
  <si>
    <t>Observaciones</t>
  </si>
  <si>
    <t>ANEXO 5.2. - Verificación de publicación de información contractual 
Se realizó muestreo de diez (10) contratos, cinco (5) publicados en SECOP II y cinco (5) publicados en SECOP I, tanto en el nivel central como en las alcaldía locales. Se calificó  sobre 60 ítems de los cuales se puede observar a la derecha el resultado de la verificación:</t>
  </si>
  <si>
    <t>Dependencia</t>
  </si>
  <si>
    <t>Número de proceso SECOP y Número de Contrato</t>
  </si>
  <si>
    <t xml:space="preserve">NIVEL CENTRAL </t>
  </si>
  <si>
    <t>a. publicación de documentos del proveedor</t>
  </si>
  <si>
    <t>b. estudios  previos</t>
  </si>
  <si>
    <t>c. Minuta o clausulado del contrato</t>
  </si>
  <si>
    <t xml:space="preserve">d. Póliza formalizada y en ejecución  </t>
  </si>
  <si>
    <t>e. Informes de actividades</t>
  </si>
  <si>
    <t>f. Certificaciones de supervisión</t>
  </si>
  <si>
    <t>En caso de seleccionar un contrato en el cual a la fecha de verificación no aplique la publicación de informes de actividades o de supervisión se indica con N/A y se cuenta como un SÍ en la calificación total</t>
  </si>
  <si>
    <t>TEUSAQUILLO</t>
  </si>
  <si>
    <t>TUNJUELITO</t>
  </si>
  <si>
    <t>BARRIOS UNIDOS</t>
  </si>
  <si>
    <t>PUENTE ARANDA</t>
  </si>
  <si>
    <t>SUMAPAZ</t>
  </si>
  <si>
    <t>USME</t>
  </si>
  <si>
    <t>SGSAMC 024-2019 (39614)</t>
  </si>
  <si>
    <t>SGLIC 003-2019 (37764)</t>
  </si>
  <si>
    <t>SGLIC 002-2019 (37686)</t>
  </si>
  <si>
    <t>13-2020 (43476)</t>
  </si>
  <si>
    <t>64-2020 CPS-P (43571)</t>
  </si>
  <si>
    <t>NO</t>
  </si>
  <si>
    <t>SI</t>
  </si>
  <si>
    <t>937-2019 (38318)</t>
  </si>
  <si>
    <t>929-2019 (38192)</t>
  </si>
  <si>
    <t>CPS-062-2019</t>
  </si>
  <si>
    <t>345-2020 CPS-P (44673)</t>
  </si>
  <si>
    <t>268-2020 CPS.P (44653)</t>
  </si>
  <si>
    <t>SGSAMC-022-2019 (37424)</t>
  </si>
  <si>
    <t>FDLT-SASIP-012 DE 2019</t>
  </si>
  <si>
    <t>FDLT-LP-007-2019</t>
  </si>
  <si>
    <t>NO(*)</t>
  </si>
  <si>
    <t xml:space="preserve">FDLT-SA-MC-014-2019 </t>
  </si>
  <si>
    <t>FDLT-MIN-003-2019</t>
  </si>
  <si>
    <t>FDLT-CPS-15-2020</t>
  </si>
  <si>
    <t xml:space="preserve">NO </t>
  </si>
  <si>
    <t>FDLT-CPS-27-2020</t>
  </si>
  <si>
    <t>FDLT-CPS-34-2020</t>
  </si>
  <si>
    <t>FDLT-CPS-52-2020</t>
  </si>
  <si>
    <t>NO(**)</t>
  </si>
  <si>
    <t>(*) Se observa publicación de tres pólizas en estado "Rechazadas", se debe verificar, ajustar y publicar póliza aprobada</t>
  </si>
  <si>
    <t>(**) No está publicada la póliza de cumplimiento , solo de seriedad de la oferta</t>
  </si>
  <si>
    <t>CPS-097-2019</t>
  </si>
  <si>
    <t>FDLT CPS 120 DE 2019</t>
  </si>
  <si>
    <t>FDLT-CPS-171-2019</t>
  </si>
  <si>
    <t>FDLBU-CD-147-2019</t>
  </si>
  <si>
    <t>FDLBU-CD-116-2019</t>
  </si>
  <si>
    <t>ALPA-CD-192-2019</t>
  </si>
  <si>
    <t>ALPA-CD-137-2019</t>
  </si>
  <si>
    <t>FDLS-CD-126-2019</t>
  </si>
  <si>
    <t>FDLS-CD-199-2019</t>
  </si>
  <si>
    <t>CPS-268-FDLU-2019</t>
  </si>
  <si>
    <t>CD-186-FDLU-201</t>
  </si>
  <si>
    <t>FDLT-LP-001-2019</t>
  </si>
  <si>
    <t>FDLT-CPS-131-2019</t>
  </si>
  <si>
    <t>CO1.PCCNTR.1245308
146-2019</t>
  </si>
  <si>
    <t>FDLT-SAMC-009-2019</t>
  </si>
  <si>
    <t>FDLT-CPS-007-2020</t>
  </si>
  <si>
    <t>(*) El contrato tiene adición y prórroga y no se han registrado las garantías modificadas</t>
  </si>
  <si>
    <t>FDLT-CPS-03-2020</t>
  </si>
  <si>
    <t>FDLT-CPS-004-2020</t>
  </si>
  <si>
    <t>FDLT-CPS-036-2020</t>
  </si>
  <si>
    <t>(*)N/A: Se indica que no aplica informes de actividades ni certificaciones, toda vez que el contrato se suscribió en diciembre e inició su ejecución en marzo, adicionalmente está actualemnte suspendido por un mes teniendo en cuenta la emergencia sanitaria</t>
  </si>
  <si>
    <t>N/A(*)</t>
  </si>
  <si>
    <t>FDLBU-LP-143-2019
FDLBU-COP-241-2019</t>
  </si>
  <si>
    <t>FDLBU-SASI-140-2019</t>
  </si>
  <si>
    <t>N/A(**)</t>
  </si>
  <si>
    <t>(**)N/A Se observa que el contrato ha tenido reiteradas modificaciones y actualmente suspensión por caso fortuito en elaboración de piezas y por la contringencia sanitaria actual, por la cual no aplica informe de actividades ni certificación de supervisión</t>
  </si>
  <si>
    <t>FDLBU-MC-138-2019</t>
  </si>
  <si>
    <t xml:space="preserve">FDLBU-LP-112-2019 </t>
  </si>
  <si>
    <t>FDLBU-CD-003-2020</t>
  </si>
  <si>
    <t>FDLBU-CD-031-2020</t>
  </si>
  <si>
    <t>FDLBU-CD-035-2020</t>
  </si>
  <si>
    <t>FDLBU-CD-059-2020</t>
  </si>
  <si>
    <t>ALPA-SASI-019-2019</t>
  </si>
  <si>
    <t>ALPA-SAMC-017-2019</t>
  </si>
  <si>
    <t>ALPA-LP-010-2019</t>
  </si>
  <si>
    <t>N/A (*)</t>
  </si>
  <si>
    <t>(*): N/A teniendo en cuenta que el contrato se suscribió el 26 de diciembre y a la fecha se encuentra suspendido por la contingencia sanitaria. No se observa que se hayan presentado actas parciales de obra.</t>
  </si>
  <si>
    <t>ALPA-LP-022-2019</t>
  </si>
  <si>
    <t>ALPA-CD-002-2020</t>
  </si>
  <si>
    <t>ALPA-CD-012-2020</t>
  </si>
  <si>
    <t>ALPA-CD-026-2020</t>
  </si>
  <si>
    <t>ALPA-CD-085-2020</t>
  </si>
  <si>
    <t>FDLS-SAMC-140-2019</t>
  </si>
  <si>
    <t>FDLS-SAMC-145-2019</t>
  </si>
  <si>
    <t>FDLS-SAMC-151-2019</t>
  </si>
  <si>
    <t>FDLS-LP-189-2019</t>
  </si>
  <si>
    <t>(*): No aplica toda vez que el acta de inicio se firmó en enero y a la fecha no se h¿observa presnetación de avances de obra, por contingencia sanitaria se ha suspendido el contrato el 6 de abril de 2020</t>
  </si>
  <si>
    <t>FDLS-CD-010-2020</t>
  </si>
  <si>
    <t>FDLS-CD-020-2020</t>
  </si>
  <si>
    <t>FDLS-CD-043-2020</t>
  </si>
  <si>
    <t>FDLS-CD-048-2020</t>
  </si>
  <si>
    <t>LP-010-FDLU-2019</t>
  </si>
  <si>
    <t>LP-016-FDLU-2019</t>
  </si>
  <si>
    <t>(*) Se observa publicada póliza de seriedad de la oferta, no está la de cumplimiento requerida en la minuta del contrato</t>
  </si>
  <si>
    <t>MC-021-FDLU-2019</t>
  </si>
  <si>
    <t>SASI-029-FDLU-2019</t>
  </si>
  <si>
    <t>CD-008-FDLU-2020</t>
  </si>
  <si>
    <t>CD-012-FDLU-2020</t>
  </si>
  <si>
    <t xml:space="preserve">CD-019-FDLU-2020 </t>
  </si>
  <si>
    <t>CD-031-FDLU-2020</t>
  </si>
  <si>
    <t>Seobserva elaboración y actualización de inventario de trámites y registro de trámites OPA en SUIT</t>
  </si>
  <si>
    <t>Se observa publicación de informe de gestión CB1090:
http://www.gobiernobogota.gov.co/sites/gobiernobogota.gov.co/files/planeacion/informe_de_gestion_2019_cb_1090.pdf</t>
  </si>
  <si>
    <t>Se observan 28 certificados  servcicio y atención a la ciudadanía, expedidos en marzo de 2020</t>
  </si>
  <si>
    <t>Se observa la actualización y elaboración de los documentos  Política de Protección de Datos Personales de la Entidad,   Autorización para el tratamiento de datos personales y Formato de Reclamación Tratamiento de Datos Personales. Los cuales se encuentran en proceso de revisión y validación por parte de la Subsecretaría de Gestión Institucional y la Oficina Asesora de Planeación.</t>
  </si>
  <si>
    <t>Se observa documento  con matriz de inventario de trámites y OPA's registrados en SUIT, indicando el procentaje de registro en el inventario de dicha plataforma por parte de la Secretaría Distrital de Gobierno, el cual actualmente es del 100%, reportado por la Subsecretaría de Gestión Institucional.</t>
  </si>
  <si>
    <t>Se construyó un cronograma de trabajo para el levantamiento de los componentes de información dentro del plan de Seguridad y Privacidad de la Información el cual se trabaja para la vigencia 2020, en este se definen específicamente las actividades para la definición de los atributos, flujos y servicios relacionados con los datos de las áreas misionales y de gestión de la entidad. Se evidencia el avance a través de mesas de trabajo realizadas en febrero y marzo de 2020.
Se observa la primera versión  de los catálogos de componentes de información de las oficinas: Comunicaciones, Control Interno, Derechos Humanos, Gestión Local, Diálogo Social, Tecnologías e Información, Subdirección Étnias, Financiera, Subsecretaria GI, Oficina de Planeación, Dirección Policiva, Dirección Talento Humano.</t>
  </si>
  <si>
    <t>Se observa matriz de análisis normativa y se reporta un nivel de avance del 18% de la elaboración del cuadro de evolución orgánico funcional en el que se plasman las reestructuraciones que tuvo la Secretaría.</t>
  </si>
  <si>
    <t>Se observa la publicación de 3 3 informes de gestión de PQRS correspondientes a los meses de enero, febrero y marzo de la vigencia 2020, en el enlace: 
http://www.gobiernobogota.gov.co/tabla_archivos/1010-informes-pqrs-2020</t>
  </si>
  <si>
    <t xml:space="preserve">Se observa publicación de informe con corte a 31-12-2019 en el enlace: </t>
  </si>
  <si>
    <t>Se observa la traducción  de  dos secciones de la página web de la entidad como es Deberes y Funciones y el organigrma en lengua propia Emberá.  Como valor agregado al resultado de la meta se traduce la sección de Deberes y funciones en lengua palenquera, Creole y Rromanes.</t>
  </si>
  <si>
    <t>Se observa publicación de la nueva versión del mapa de riesgos de corrupción en el enlace: 
http://www.gobiernobogota.gov.co/tabla_archivos/plan-anticorrupcion-y-atencion-al-ciudadano-2020#overlay-context=</t>
  </si>
  <si>
    <t>De acuerdo a la verificación aleatoria de publicación de los procesos en las plataformas establecidas se puede observar en el anexo 5.2. algunos documentos que no fueron evidenciados en SECOP I y SECOP II teniendo en cuenta los criterio de la selección de la muestra. Se recomienda la verificación permannete y continua de la publicación oportuna y completa de toda la información contractual.</t>
  </si>
  <si>
    <t>No aplica para el período</t>
  </si>
  <si>
    <t>Actividad eliminada en la versión 2 del PAAC</t>
  </si>
  <si>
    <t>De acuerdo a la verificación aleatoria de publicación de los procesos en las plataformas establecidas se puede observar en el anexo 5.2. algunos documentos que no fueron evidenciados en SECOP I y SECOP II teniendo en cuenta los criterio de la selección de la muestra, en especial los documentos asociados a la etapa de ejecución contractual.
Se recomienda la verificación permannete y continua de la publicación oportuna y completa de toda la información contractual.</t>
  </si>
  <si>
    <t>Se observa publicación de informes en los enlaces: http://www.teusaquillo.gov.co/transparencia/planeacion/planes/informe-gestion-teusaquillo-2019
http://www.teusaquillo.gov.co/sites/teusaquillo.gov.co/files/documentos/paginas/rendicion_de_cuentas/13._rc_teusaquillo_2019.pdf</t>
  </si>
  <si>
    <t>Se reprota por parte de la alcaldía local  el informe de rendicion de cuentas conforme a lasdirectrices del SDP, publicado en enlace: http://tunjuelito.gov.co/noticias/rendicion-cuentas-alcaldia-local-tunjuelito-2019</t>
  </si>
  <si>
    <t>De acuerdo a la verificación aleatoria de publicación de los procesos en las plataformas establecidas se puede observar en el anexo 5.2. algunos documentos que no fueron evidenciados en SECOP I , específicamente en la etapa de ejecución.</t>
  </si>
  <si>
    <r>
      <t xml:space="preserve">Se reprota por parte de la alcaldía local  el informe de rendicion de cuentas conforme a las directrices del SDP:
</t>
    </r>
    <r>
      <rPr>
        <u/>
        <sz val="11"/>
        <rFont val="Arial Narrow"/>
        <family val="2"/>
      </rPr>
      <t>http://www.barriosunidos.gov.co/milocalidad/rendicion-cuentas-vigencia-2019</t>
    </r>
  </si>
  <si>
    <t>De acuerdo a la verificación aleatoria de publicación de los procesos en las plataformas establecidas se puede observar en el anexo 5.2. algunos documentos que no fueron evidenciados en SECOP I y SECOP II teniendo en cuenta los criterios de la selección de la muestra, en especial los documentos asociados a la etapa de ejecución contractual.
Se recomienda la verificación permannete y continua de la publicación oportuna y completa de toda la información contractual.</t>
  </si>
  <si>
    <t>De acuerdo a la verificación aleatoria de publicación de los procesos en las plataformas establecidas se puede observar en el anexo 5.2. algunos documentos que no fueron evidenciados en SECOP I y SECOP II teniendo en cuenta los criterios de la selección de la muestra, en especial los documentos asociados a la etapa de ejecución contractual.</t>
  </si>
  <si>
    <t>De acuerdo a la verificación aleatoria de publicación de los procesos en las plataformas establecidas se puede observar en el anexo 5.2. algunos documentos que no fueron evidenciados en SECOP I y SECOP II teniendo en cuenta los criterios de la selección de la muestra, en especial los documentos asociados a la etapa de ejecución contractual.
Se recomienda la verificación y publicación de todos los documentos asociados a los procesos contractuales adelantados por la alcaldía local.</t>
  </si>
  <si>
    <t>Se observa publicación de informe de gestión de rendición de cuenta en el enlace: 
http://usme.gov.co/sites/usme.gov.co/files/milocalidad/documentos/rendicion_de_cuentas_usme_2019_compressed.pdf  , reportado por la alcaldía local.</t>
  </si>
  <si>
    <t>General - Secretaría Distrital de Gobierno y Alcaldías Locales</t>
  </si>
  <si>
    <t>Nivel central - Secretaría de Gobierno</t>
  </si>
  <si>
    <t>AL Antonio Nariño</t>
  </si>
  <si>
    <t>AL Barrios Unidos</t>
  </si>
  <si>
    <t>AL Bosa</t>
  </si>
  <si>
    <t>AL Candelaria</t>
  </si>
  <si>
    <t>AL Ciudad Bolívar</t>
  </si>
  <si>
    <t>AL Chapinero</t>
  </si>
  <si>
    <t>AL Engativá</t>
  </si>
  <si>
    <t>AL Fontibón</t>
  </si>
  <si>
    <t>AL Kennedy</t>
  </si>
  <si>
    <t>AL Mártires</t>
  </si>
  <si>
    <t>AL Rafael Uribe</t>
  </si>
  <si>
    <t>AL Santafé</t>
  </si>
  <si>
    <t>AL San Cristóbal</t>
  </si>
  <si>
    <t>AL Suba</t>
  </si>
  <si>
    <t>AL Teusaquillo</t>
  </si>
  <si>
    <t>AL Tunjuelito</t>
  </si>
  <si>
    <t>AL Puente Aranda</t>
  </si>
  <si>
    <t>AL Sumapaz</t>
  </si>
  <si>
    <t>AL Usme</t>
  </si>
  <si>
    <t>AL Usaquén</t>
  </si>
  <si>
    <t>Oficina de Control Interno -  Secretaría Distrital de Gobierno</t>
  </si>
  <si>
    <t>Seguimiento Plan Anticorrupción y de Atención al Ciudadano PAAC - Corte Abril de 2020</t>
  </si>
  <si>
    <t>ALCALDÍA ANTONIO NARIÑO</t>
  </si>
  <si>
    <t>FDLAN-CD-034-2020</t>
  </si>
  <si>
    <t>FDLAN-CD-047-2020</t>
  </si>
  <si>
    <t>FDLAN-CD-007-2020</t>
  </si>
  <si>
    <t>FDLAN-CD-015-2020</t>
  </si>
  <si>
    <t>FDLAN-SAMC-008-2019
CPS 124-2019</t>
  </si>
  <si>
    <t>FDLAN-LP005-2019
CPS 130-2019</t>
  </si>
  <si>
    <t>FDLAN-LP-002-2019
CPS 114-2019</t>
  </si>
  <si>
    <t>FDLAN-LP003-2019
CPS 136-2019</t>
  </si>
  <si>
    <t>098-2019</t>
  </si>
  <si>
    <t>FDLAN-CD-102-2019
Contrato de Arrendam.</t>
  </si>
  <si>
    <t>ALCALDÍA BOSA</t>
  </si>
  <si>
    <t>FDLB-CD-002-2020</t>
  </si>
  <si>
    <t>FDLB-CD-004-2020</t>
  </si>
  <si>
    <t>FDLB-SAMC-001-2020</t>
  </si>
  <si>
    <t>FDLB-CD-005-2020</t>
  </si>
  <si>
    <t>FDLB- SAMC-004-2019
CPS 262-2019</t>
  </si>
  <si>
    <t>FDLB-LP-006-2019
CPS 277-2019</t>
  </si>
  <si>
    <t>FDLB-LP-008-2019
CPS 280-2019</t>
  </si>
  <si>
    <t>FDLB-LP-005-2019
CPS 279-2019</t>
  </si>
  <si>
    <t>FDLB-CD-227-2019
CPS 227-2019</t>
  </si>
  <si>
    <t>FDLB-CD-271-2019
Contrato Interadmin.</t>
  </si>
  <si>
    <t>ALCALDÍA CANDELARÍA</t>
  </si>
  <si>
    <t>FDLC-CPS-006-2020</t>
  </si>
  <si>
    <t>FDLC-IMC-001-2020</t>
  </si>
  <si>
    <t>FDLC-CPS-005-2020</t>
  </si>
  <si>
    <t xml:space="preserve">FDLC-CPS-007-2020 </t>
  </si>
  <si>
    <t>FDLC-LP-009-2019
FDLC-CSS-100-2019</t>
  </si>
  <si>
    <t>FDLC-SAMC-014-2019
CSBS 104 de 2019</t>
  </si>
  <si>
    <t>FDLC-SAMC-011-2019
CSBS 101 de 2019</t>
  </si>
  <si>
    <t>FDLC-IMC-013-2019
CS 102-2019</t>
  </si>
  <si>
    <t>FDLC-CPS-086-2019</t>
  </si>
  <si>
    <t xml:space="preserve"> FDLC-CPS-092-2019</t>
  </si>
  <si>
    <t>ALCALDÍA CIUDAD BOLIVAR</t>
  </si>
  <si>
    <t>FDLCB-CD-001-2020</t>
  </si>
  <si>
    <t>FDLCB-CD-002-2020</t>
  </si>
  <si>
    <t>FDLCB-CD-004-2020</t>
  </si>
  <si>
    <t>FDLCB-CD-008-2020</t>
  </si>
  <si>
    <t>FDLCB-LP-004-2019
PS-346-2019</t>
  </si>
  <si>
    <t>FDLCB-LP-003-2019
CPS-348-2019</t>
  </si>
  <si>
    <t>FDLCB-LP-009-2019
CPS-384-2019</t>
  </si>
  <si>
    <t>FDLCB-LP-010-2019
CPS-386-2019</t>
  </si>
  <si>
    <t>CIA-270-2019</t>
  </si>
  <si>
    <t>CPS-293-2019</t>
  </si>
  <si>
    <t>ALCALDÍA CHAPINERO</t>
  </si>
  <si>
    <t>FDLCH-CPS-001-2020</t>
  </si>
  <si>
    <t>FDLCH-CPS-003-2020</t>
  </si>
  <si>
    <t>FDLCH-CPS-012-2020</t>
  </si>
  <si>
    <t>FDLCH-CPS-009-2020</t>
  </si>
  <si>
    <t>FDLCH-LP-004-2019
FDLCH-CPS-148-2019</t>
  </si>
  <si>
    <t>FDLCH-SAMC-009-2019
FDLCH-159-2019</t>
  </si>
  <si>
    <t>FDLCH-SAMC-010-2019
CPS-168- 2019</t>
  </si>
  <si>
    <t>FDLCH-SAMC-006-2019
FDLCH-CPS-139-2019</t>
  </si>
  <si>
    <t xml:space="preserve"> FDLCH-CONVENIO-097-2019</t>
  </si>
  <si>
    <t>FDLCH-CI-119-2019</t>
  </si>
  <si>
    <t>ALCALDÍA ENGATIVA</t>
  </si>
  <si>
    <t>FDLE-CD-002-2020
CPS-002-2020</t>
  </si>
  <si>
    <t>FDLE-CD-001-2020
CPS-001-2020</t>
  </si>
  <si>
    <t>FDLE-CD-003-2020
CPS-003-2020</t>
  </si>
  <si>
    <t>FDLE-CD-004-2020
CPS-004-2020</t>
  </si>
  <si>
    <t>FDLE-LP-314-2019
CPS-354-2019</t>
  </si>
  <si>
    <t>FDLE-LP-360-2019
CPS-356-2019</t>
  </si>
  <si>
    <t>FDLE-LP-369-2019
CPS-365-2019</t>
  </si>
  <si>
    <t>FDLE-LP-374-2019
CPS-368-2019</t>
  </si>
  <si>
    <t xml:space="preserve"> FDLE-CD-304-2019
Contrato Prestación Servicios 292-2019</t>
  </si>
  <si>
    <t xml:space="preserve"> FDLE-CD-390-2019
Contrato Interadmin. 379-2019
</t>
  </si>
  <si>
    <t>ALCALDÍA FONTIBON</t>
  </si>
  <si>
    <t>FDLF-CD-1-2020
CPS-1-2020</t>
  </si>
  <si>
    <t>FDLF-CD-2-2020
CPS-2-2020</t>
  </si>
  <si>
    <t>FDLF-CD-3-2020
 CPS-3-2020</t>
  </si>
  <si>
    <t>FDLF-CD-04-2020</t>
  </si>
  <si>
    <t>FDLF-LP-13-2019
CPS-205-2019</t>
  </si>
  <si>
    <t>FDLF-LP-18-2019
CPS- 211-2019</t>
  </si>
  <si>
    <t>FDLF-LP-20-2019 
CPS-239-2019</t>
  </si>
  <si>
    <t>FDLF-SAMC-15-2019
CPS-188-2019</t>
  </si>
  <si>
    <t>FDLF-CD-255-2019
Contrato Interadmin.</t>
  </si>
  <si>
    <t>FDLF-CD-263-2019
Convenio Interadmin.</t>
  </si>
  <si>
    <t>ALCALDÍA KENNEDY</t>
  </si>
  <si>
    <t>FDLK-CD-1-2020
CPS-1-2020</t>
  </si>
  <si>
    <t>FDLK-CD-3-2020
 CPS-3-2020</t>
  </si>
  <si>
    <t>FDLK-CD-2-2020
CPS-2-2020</t>
  </si>
  <si>
    <t>FDLK-CD-4-2020
 CPS-4-2020</t>
  </si>
  <si>
    <t>FDLK-LP-3-2019
CPS-311-2019</t>
  </si>
  <si>
    <t>FDLK-LP-5-2019
CPS-310-2019</t>
  </si>
  <si>
    <t>FDLK-LP-4-2019
CPS-317-2019</t>
  </si>
  <si>
    <t>FDLK-LP-9-2019
CPS-321-2019</t>
  </si>
  <si>
    <t>FDLK-CAR-308-2019
Contrato de Arrendam.</t>
  </si>
  <si>
    <t>FDLK-CD-323-2019
Convenio Interadmin.</t>
  </si>
  <si>
    <t>ALCALDÍA MARTIRES</t>
  </si>
  <si>
    <t>FDLM-CD-001-2020
CPS-001-2020</t>
  </si>
  <si>
    <t>FDLM-CD-002-2020
 CPS-002-2020</t>
  </si>
  <si>
    <t>FDLM-CD-004-2020
CPS-003-2020</t>
  </si>
  <si>
    <t>FDLM-CD-003-2020
CPS-004-2020</t>
  </si>
  <si>
    <t>FDLM-PSAMC-100-2019
 CS-110-2019</t>
  </si>
  <si>
    <t>FDLM-PSAMC-114-2019
FDLM-CPS-113-2019</t>
  </si>
  <si>
    <t>FDLM-PSAMC-118-2019
CPS 114 DE 2019</t>
  </si>
  <si>
    <t>FDLM-PSAMC-120-2019
 FDLM-CPS-117-2019</t>
  </si>
  <si>
    <t xml:space="preserve"> FDLM-CD-154-2019
Convenio Interadmin. 135-2019</t>
  </si>
  <si>
    <t>FDLM-CD-103-2019
Contrato de Arrendam.
099-2019</t>
  </si>
  <si>
    <t>ALCALDÍA RAFAEL URIBE URIBE</t>
  </si>
  <si>
    <t>FDLRUU-CD-001-2020</t>
  </si>
  <si>
    <t>FDLRUU-CD-002-2020
CPS-002-2020</t>
  </si>
  <si>
    <t>FDLRUU-CD-008-2020
 CPS-008-2020</t>
  </si>
  <si>
    <t>FDLRUU-CD-009-2020
CPS-009-2020</t>
  </si>
  <si>
    <t>FDLRUU-LP-227-2019
CPS 322-2019</t>
  </si>
  <si>
    <t>FDLRUU-LP-231-2019
CPS 323-2019</t>
  </si>
  <si>
    <t>FDLRUU-LP-229-2019
CPS-324-2019</t>
  </si>
  <si>
    <t>FDLRUU-SAMC-223-2019
CPS 301-2019</t>
  </si>
  <si>
    <t xml:space="preserve"> FDLRUU-CIA-318-2019
Contrato Interadmin.</t>
  </si>
  <si>
    <t xml:space="preserve"> ALRUU-CD-164-2019</t>
  </si>
  <si>
    <t xml:space="preserve">La Alcaldía Local reporta  el informe de Rendición de Cuentas.
Al verificar la pagina Web de la Alcaldia Local, tambien se evidencia la publicación del Informe de Getión de la vigencia 2019.
</t>
  </si>
  <si>
    <t xml:space="preserve">De acuerdo a la verificación aleatoria de publicación de los procesos en las plataformas establecidas se puede observar en el anexo 5.2. algunos documentos que no fueron evidenciados en SECOP I y SECOP II teniendo en cuenta los criterios de la selección de la muestra, en especial los documentos asociados a la etapa de ejecución contractual.
</t>
  </si>
  <si>
    <t>La Alcaldía Local reporta el Informe de Gestión Institucional.
Al verificar la pagina Web de la Alcaldia Local, tambien se evidencia la publicación del Informe de Rendición de Cuentas</t>
  </si>
  <si>
    <t xml:space="preserve">La Alcaldía Local reporta  el informe de Rendición de Cuentas.
http://lacandelaria.gov.co/sites/lacandelaria.gov.co/files/documentos/tabla_archivos/informe_rendicion_de_cuentas_2019.pdf
</t>
  </si>
  <si>
    <t>Si bien la Alcaldía local no realizó el repórte solicoitado por la Oficina de Control Interno se realizó verificación de las publicaciones de la página web en la cual   se evidencia la publicación del informe de rendición de Cuentas 2019 en el siguiente link:
http://www.ciudadbolivar.gov.co/sites/ciudadbolivar.gov.co/files/milocalidad/documentos/19._rc_ciudad_bolivar_2019.pdf</t>
  </si>
  <si>
    <t xml:space="preserve">De acuerdo a la verificación aleatoria de publicación de los procesos en las plataformas establecidas se puede observar en el anexo 5.2. algunos documentos que no fueron evidenciados en SECOP I y SECOP II teniendo en cuenta los criterios de la selección de la muestra, en especial los documentos asociados a la etapa de ejecución contractual.
Se recomienda tomar las acciones pertinentes que garanticen la publicación de la totalidad de la información contractual.
</t>
  </si>
  <si>
    <t>La Alcaldía Local realizó reporte de publicación trimestral del plan de Gestión.
Se verificó página Web de la Alcaldía Local,  se evidencia el informe de Rendición de Cuentas 2019 en el siguiente enlace:
http://www.chapinero.gov.co/sites/chapinero.gov.co/files/documentos/tabla_archivos/2._informe_de_rendicion_de_cuentas_chapinero_2019.pdf</t>
  </si>
  <si>
    <t>La Alcaldía Local reporta el Informe de Rendición de Cuentas.
Al verificar la pagina Web de la Alcaldia Local, tambien se evidencia la publicación del CBN – 1090 Informe de Gestión y Resultados</t>
  </si>
  <si>
    <t xml:space="preserve">De acuerdo a la verificación aleatoria de publicación de los procesos en las plataformas establecidas se puede observar en el anexo 5.2. documentos que no fueron evidenciados en SECOP I y SECOP II teniendo en cuenta los criterios de la selección de la muestra, en especial los documentos asociados a la etapa de ejecución contractual.
Se recomienda tomar las medidas necesarias para que se garantice la publicación de la totalidad de la información </t>
  </si>
  <si>
    <t>La Alcaldía Local reporta  el informe de Rendición de Cuentas.
Al verificar la pagina Web de la Alcaldia Local, tambien se evidencia la publicación del Informe de Gestión en el siguiente enlace: http://kennedy.gov.co/transparencia/planeacion/planes/informe-gestion-2019</t>
  </si>
  <si>
    <t>De acuerdo a la verificación aleatoria de publicación de los procesos en las plataformas establecidas se puede observar en el anexo 5.2. documentos que no fueron evidenciados en SECOP I y SECOP II teniendo en cuenta los criterios de la selección de la muestra, en especial los documentos asociados a la etapa de ejecución contractual.</t>
  </si>
  <si>
    <t>La Alcaldía Local reporta  el informe de Rendición de Cuentas. De igual forma se evidencia en  página Web de la Alcaldia Local, tambien se evidencia la publicación del Informe de Getión y Resultados de la vigencia 2019.</t>
  </si>
  <si>
    <t>Componentes</t>
  </si>
  <si>
    <t>Avance observado abril</t>
  </si>
  <si>
    <t>Avance esperado abril</t>
  </si>
  <si>
    <t>ALCALDIA LOCAL SANTA FE</t>
  </si>
  <si>
    <t>FDLSF-CPS-139-2019</t>
  </si>
  <si>
    <t>FDLSF-CD-113-2019</t>
  </si>
  <si>
    <t xml:space="preserve">FDLSFL-SAMC-010-2019 </t>
  </si>
  <si>
    <t>FDLSF-CPS-168-2019</t>
  </si>
  <si>
    <t>FDLSF-SASI-005-2019.CCV179</t>
  </si>
  <si>
    <t xml:space="preserve">FDLSF-SAMC-009-2019 </t>
  </si>
  <si>
    <t>FDLSF-CD-018-2020</t>
  </si>
  <si>
    <t>FDLSF-CD-088-2020</t>
  </si>
  <si>
    <t>FDLSF-CD-079-2020</t>
  </si>
  <si>
    <t>FDLSF-CPS-082-2020</t>
  </si>
  <si>
    <t>N.A</t>
  </si>
  <si>
    <t>SAN CRISTOBAL</t>
  </si>
  <si>
    <t>CPS-314-2019</t>
  </si>
  <si>
    <t>CPS 325-2019</t>
  </si>
  <si>
    <t>FDL- CPS-110-2019</t>
  </si>
  <si>
    <t xml:space="preserve">FDLSC-LP-011-2019 </t>
  </si>
  <si>
    <t>FDLSC-CPS-251-2019</t>
  </si>
  <si>
    <t>FDLSC-CPS-245-2019</t>
  </si>
  <si>
    <t>FDLSC-CPS- 153-2020. Marzo</t>
  </si>
  <si>
    <t>FDLSC-CPS-172-2020. Feb</t>
  </si>
  <si>
    <t>FDLSC-225-2020.Abril</t>
  </si>
  <si>
    <t>FDLS-CPS-221-2020.Abr</t>
  </si>
  <si>
    <t>SUBA</t>
  </si>
  <si>
    <t>FDLSUBA-CPS-334-2019</t>
  </si>
  <si>
    <t>FDLSUBA-CPS-289-2019</t>
  </si>
  <si>
    <t>FDLSUBA-LP-014-2019</t>
  </si>
  <si>
    <t>SAMC-009-2019</t>
  </si>
  <si>
    <t>FDLSUBA-CD-098-2020. Abril</t>
  </si>
  <si>
    <t>FDLSUBA-045-2020. Feb</t>
  </si>
  <si>
    <t xml:space="preserve">USAQUEN </t>
  </si>
  <si>
    <t>FDLUSA-CPS-136-2019</t>
  </si>
  <si>
    <t>FDLUSA-CPS-151-2019</t>
  </si>
  <si>
    <t>FDLUSA-LP 003-2019</t>
  </si>
  <si>
    <t>FDLUSA-MC-09-2019</t>
  </si>
  <si>
    <t>FDLUSA-MC-011-2019</t>
  </si>
  <si>
    <t>FDLUSA-MC-017-2019</t>
  </si>
  <si>
    <t>FDLUSA-CPS-002-2020</t>
  </si>
  <si>
    <t>FDLUSA-CPS-083-2020.Mar</t>
  </si>
  <si>
    <t>FDLUSA-CA-097-2020.Mar</t>
  </si>
  <si>
    <t>FDLUSA-CPS-014-2020</t>
  </si>
  <si>
    <t>N,A</t>
  </si>
  <si>
    <t>FDLSUBA-CD-064-2020</t>
  </si>
  <si>
    <t>FDLSUBA-CD-070-2020</t>
  </si>
  <si>
    <t>FDLSUBA-MC-012-2019</t>
  </si>
  <si>
    <t xml:space="preserve">FDLSUBA-SASI-003-2019 </t>
  </si>
  <si>
    <t>Reportaron enlace de publicación de avance de las matrices de excel del plan de gestión y en página web publicado informe de gestión en enlace: http://puentearanda.gov.co/sites/puentearanda.gov.co/files/planeacion/16._rc_puente_aranda_2019.pdf</t>
  </si>
  <si>
    <t>Se observa publicación en enero del informe de seguimiento en el enlace: http://www.gobiernobogota.gov.co/transparencia/control/reportes-control-interno/seguimiento-al-plan-anticorrupcion-y-atencion-al-1</t>
  </si>
  <si>
    <t xml:space="preserve">Si bien la Alcaldía local no realizó el repórte solicoitado por la Oficina de Control Interno se realizó verificación de las publicaciones de la página web en la cual   se evidencia la publicación del informe de rendición de Cuentas 2019 en el siguiente link:http://santafe.gov.co/sites/santafe.gov.co/files/planeacion/informe_de_gestion_y_resultados_2019.pdf
</t>
  </si>
  <si>
    <t xml:space="preserve">Se observa publicación de informe de gestión en el enlace: http://sancristobal.gov.co/transparencia/planeacion/planes/informe-gestion-2019
</t>
  </si>
  <si>
    <t xml:space="preserve">De acuerdo a la verificación aleatoria de publicación de los procesos en las plataformas establecidas se puede observar en el anexo 5.2. se observaron algunos documentos de ejecución, no publicados en SECOP I. </t>
  </si>
  <si>
    <t xml:space="preserve">Se observa publicación de informe de gestión en el enlace: http://suba.gov.co/transparencia/planeacion/planes/informe-gestion-2019
</t>
  </si>
  <si>
    <t>Se observa publicación de informe de gestión en el enlace: 
http://usaquen.gov.co/transparencia/planeacion/planes/informe-gestion-2019</t>
  </si>
  <si>
    <t>MATRIZ DE SEGUIMIENTO AL PLAN ANTICORRUPCIÓN Y DE ATENCIÓN AL CIUDADANO 2020 - NIVEL CENTRAL
OFICINA DE CONTROL INTERNO</t>
  </si>
  <si>
    <t>Avance Abril 2020 - Consolidado</t>
  </si>
  <si>
    <t>Avance Abril 2020 - Por dependencias</t>
  </si>
  <si>
    <t>Nivel central</t>
  </si>
  <si>
    <t>AL Engativa</t>
  </si>
  <si>
    <t>Se observa informe publicado en el enlace:  
http://sumapaz.gov.co/transparencia/planeacion/informes-empalme/informe-gestion-vigencia-2019</t>
  </si>
  <si>
    <t xml:space="preserve">Si bien la Alcaldía local no realizó el repórte solicoitado por la Oficina de Control Interno se realizó verificación de las publicaciones de la página web en la cual   se evidencia la publicación del informe de rendición de Cuentas 2019 en el siguiente enlace:
 http://www.rafaeluribe.gov.co/sites/rafaeluribe.gov.co/files/documentos/tabla_archivos/18_rdc_rafael_uribe_uribe_2019.pdf </t>
  </si>
  <si>
    <t xml:space="preserve">5. Mecanismos para la transparencia y acceso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</si>
</sst>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sz val="10"/>
      <name val="Arial"/>
      <family val="2"/>
    </font>
    <font>
      <sz val="11"/>
      <name val="Arial Narrow"/>
      <family val="2"/>
    </font>
    <font>
      <sz val="11"/>
      <color rgb="FF006100"/>
      <name val="Arial Narrow"/>
      <family val="2"/>
    </font>
    <font>
      <b/>
      <sz val="11"/>
      <name val="Arial Narrow"/>
      <family val="2"/>
    </font>
    <font>
      <b/>
      <sz val="11"/>
      <color theme="1"/>
      <name val="Arial Narrow"/>
      <family val="2"/>
    </font>
    <font>
      <sz val="10"/>
      <name val="Calibri"/>
      <family val="2"/>
      <scheme val="minor"/>
    </font>
    <font>
      <b/>
      <sz val="10"/>
      <name val="Arial"/>
      <family val="2"/>
    </font>
    <font>
      <b/>
      <sz val="10"/>
      <name val="Calibri"/>
      <family val="2"/>
      <scheme val="minor"/>
    </font>
    <font>
      <b/>
      <sz val="9"/>
      <color indexed="81"/>
      <name val="Tahoma"/>
      <family val="2"/>
    </font>
    <font>
      <sz val="9"/>
      <color indexed="81"/>
      <name val="Tahoma"/>
      <family val="2"/>
    </font>
    <font>
      <strike/>
      <sz val="11"/>
      <name val="Arial Narrow"/>
      <family val="2"/>
    </font>
    <font>
      <u/>
      <sz val="11"/>
      <name val="Arial Narrow"/>
      <family val="2"/>
    </font>
    <font>
      <sz val="10"/>
      <color rgb="FF000000"/>
      <name val="Calibri"/>
      <family val="2"/>
    </font>
    <font>
      <sz val="10"/>
      <color rgb="FFFF0000"/>
      <name val="Calibri"/>
      <family val="2"/>
      <scheme val="minor"/>
    </font>
    <font>
      <sz val="10"/>
      <color theme="1"/>
      <name val="Calibri"/>
      <family val="2"/>
      <scheme val="minor"/>
    </font>
  </fonts>
  <fills count="1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theme="7" tint="0.59999389629810485"/>
        <bgColor indexed="64"/>
      </patternFill>
    </fill>
    <fill>
      <patternFill patternType="solid">
        <fgColor theme="0"/>
        <bgColor indexed="21"/>
      </patternFill>
    </fill>
    <fill>
      <patternFill patternType="solid">
        <fgColor theme="0"/>
        <bgColor indexed="41"/>
      </patternFill>
    </fill>
    <fill>
      <patternFill patternType="solid">
        <fgColor theme="0"/>
      </patternFill>
    </fill>
    <fill>
      <patternFill patternType="solid">
        <fgColor theme="9" tint="0.39997558519241921"/>
        <bgColor indexed="64"/>
      </patternFill>
    </fill>
    <fill>
      <patternFill patternType="solid">
        <fgColor theme="0" tint="-0.14999847407452621"/>
        <bgColor indexed="21"/>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8">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9" fontId="4" fillId="0" borderId="0" applyFont="0" applyFill="0" applyBorder="0" applyAlignment="0" applyProtection="0"/>
    <xf numFmtId="0" fontId="1" fillId="2" borderId="0" applyNumberFormat="0" applyBorder="0" applyAlignment="0" applyProtection="0"/>
    <xf numFmtId="0" fontId="4" fillId="0" borderId="0"/>
    <xf numFmtId="9" fontId="4" fillId="0" borderId="0" applyFont="0" applyFill="0" applyBorder="0" applyAlignment="0" applyProtection="0"/>
  </cellStyleXfs>
  <cellXfs count="146">
    <xf numFmtId="0" fontId="0" fillId="0" borderId="0" xfId="0"/>
    <xf numFmtId="0" fontId="5" fillId="5" borderId="2" xfId="3" applyFont="1" applyFill="1" applyBorder="1" applyAlignment="1">
      <alignment horizontal="center" vertical="center" wrapText="1"/>
    </xf>
    <xf numFmtId="0" fontId="6" fillId="5" borderId="2" xfId="1" applyFont="1" applyFill="1" applyBorder="1" applyAlignment="1">
      <alignment horizontal="center" vertical="center" wrapText="1"/>
    </xf>
    <xf numFmtId="0" fontId="5" fillId="5" borderId="2" xfId="1" applyFont="1" applyFill="1" applyBorder="1" applyAlignment="1">
      <alignment horizontal="justify" vertical="top" wrapText="1"/>
    </xf>
    <xf numFmtId="0" fontId="5" fillId="5" borderId="2" xfId="2" applyFont="1" applyFill="1" applyBorder="1" applyAlignment="1">
      <alignment horizontal="justify" vertical="top" wrapText="1"/>
    </xf>
    <xf numFmtId="0" fontId="5" fillId="5" borderId="2" xfId="2" applyFont="1" applyFill="1" applyBorder="1" applyAlignment="1">
      <alignment horizontal="center" vertical="center" wrapText="1"/>
    </xf>
    <xf numFmtId="0" fontId="5" fillId="9" borderId="2" xfId="3" applyFont="1" applyFill="1" applyBorder="1" applyAlignment="1">
      <alignment horizontal="center" vertical="center" wrapText="1"/>
    </xf>
    <xf numFmtId="0" fontId="5" fillId="0" borderId="0" xfId="0" applyFont="1"/>
    <xf numFmtId="0" fontId="5" fillId="5"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9" fontId="5" fillId="0" borderId="2" xfId="4" applyFont="1" applyBorder="1" applyAlignment="1">
      <alignment horizontal="center" vertical="center"/>
    </xf>
    <xf numFmtId="0" fontId="5" fillId="5" borderId="2" xfId="0" applyFont="1" applyFill="1" applyBorder="1" applyAlignment="1">
      <alignment horizontal="justify" vertical="top"/>
    </xf>
    <xf numFmtId="0" fontId="5" fillId="0" borderId="2" xfId="0" applyFont="1" applyFill="1" applyBorder="1" applyAlignment="1">
      <alignment horizontal="justify" vertical="center"/>
    </xf>
    <xf numFmtId="0" fontId="5" fillId="0" borderId="2" xfId="0" applyFont="1" applyFill="1" applyBorder="1"/>
    <xf numFmtId="0" fontId="5" fillId="5" borderId="2" xfId="0" applyFont="1" applyFill="1" applyBorder="1"/>
    <xf numFmtId="0" fontId="5" fillId="0" borderId="2" xfId="0" applyFont="1" applyBorder="1" applyAlignment="1">
      <alignment horizontal="center" vertical="center" wrapText="1"/>
    </xf>
    <xf numFmtId="0" fontId="5" fillId="8" borderId="2" xfId="0" applyFont="1" applyFill="1" applyBorder="1" applyAlignment="1">
      <alignment horizontal="justify" vertical="top" wrapText="1"/>
    </xf>
    <xf numFmtId="0" fontId="5" fillId="7" borderId="2"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5" fillId="5" borderId="2" xfId="1" applyFont="1" applyFill="1" applyBorder="1" applyAlignment="1">
      <alignment horizontal="center" vertical="center" wrapText="1"/>
    </xf>
    <xf numFmtId="0" fontId="5" fillId="9" borderId="2" xfId="1" applyFont="1" applyFill="1" applyBorder="1" applyAlignment="1">
      <alignment horizontal="center" vertical="center" wrapText="1"/>
    </xf>
    <xf numFmtId="0" fontId="5" fillId="0" borderId="0" xfId="0" applyFont="1" applyAlignment="1">
      <alignment horizontal="center" vertical="center"/>
    </xf>
    <xf numFmtId="0" fontId="9" fillId="0" borderId="0" xfId="0" applyFont="1"/>
    <xf numFmtId="0" fontId="9" fillId="12" borderId="2" xfId="0" applyFont="1" applyFill="1" applyBorder="1" applyAlignment="1">
      <alignment horizontal="center" vertical="center" wrapText="1"/>
    </xf>
    <xf numFmtId="0" fontId="9" fillId="0" borderId="2" xfId="0" applyFont="1" applyBorder="1" applyAlignment="1">
      <alignment horizontal="center"/>
    </xf>
    <xf numFmtId="0" fontId="9" fillId="0" borderId="2" xfId="0" applyFont="1" applyBorder="1" applyAlignment="1">
      <alignment horizontal="center" wrapText="1"/>
    </xf>
    <xf numFmtId="10" fontId="9" fillId="13" borderId="0" xfId="4" applyNumberFormat="1" applyFont="1" applyFill="1"/>
    <xf numFmtId="0" fontId="9" fillId="0" borderId="0" xfId="0" applyFont="1" applyAlignment="1"/>
    <xf numFmtId="0" fontId="9" fillId="0" borderId="0" xfId="0" applyFont="1" applyAlignment="1">
      <alignment wrapText="1"/>
    </xf>
    <xf numFmtId="0" fontId="9" fillId="0" borderId="0" xfId="0" applyFont="1" applyAlignment="1">
      <alignment horizontal="left"/>
    </xf>
    <xf numFmtId="0" fontId="11" fillId="0" borderId="1" xfId="0" applyFont="1" applyBorder="1" applyAlignment="1"/>
    <xf numFmtId="0" fontId="11" fillId="0" borderId="0" xfId="0" applyFont="1" applyAlignment="1">
      <alignment vertical="center"/>
    </xf>
    <xf numFmtId="0" fontId="9" fillId="12" borderId="2" xfId="0" applyFont="1" applyFill="1" applyBorder="1" applyAlignment="1">
      <alignment vertical="center"/>
    </xf>
    <xf numFmtId="0" fontId="9" fillId="0" borderId="2" xfId="0" applyFont="1" applyBorder="1" applyAlignment="1">
      <alignment vertical="center"/>
    </xf>
    <xf numFmtId="0" fontId="9" fillId="0" borderId="0" xfId="0" applyFont="1" applyAlignment="1">
      <alignment vertical="center"/>
    </xf>
    <xf numFmtId="0" fontId="7" fillId="0" borderId="2"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5" fillId="5" borderId="2" xfId="0" applyFont="1" applyFill="1" applyBorder="1" applyAlignment="1">
      <alignment horizontal="justify" vertical="top" wrapText="1"/>
    </xf>
    <xf numFmtId="0" fontId="7" fillId="0" borderId="2" xfId="0" applyFont="1" applyBorder="1" applyAlignment="1">
      <alignment horizontal="center" vertical="center" wrapText="1"/>
    </xf>
    <xf numFmtId="0" fontId="5" fillId="5" borderId="2" xfId="0" applyFont="1" applyFill="1" applyBorder="1" applyAlignment="1">
      <alignment horizontal="left" vertical="center" wrapText="1"/>
    </xf>
    <xf numFmtId="0" fontId="5" fillId="5" borderId="2" xfId="0" applyFont="1" applyFill="1" applyBorder="1" applyAlignment="1">
      <alignment horizontal="justify" vertical="center" wrapText="1"/>
    </xf>
    <xf numFmtId="0" fontId="5" fillId="5" borderId="2" xfId="0" applyFont="1" applyFill="1" applyBorder="1" applyAlignment="1">
      <alignment horizontal="justify" vertical="top" wrapText="1"/>
    </xf>
    <xf numFmtId="0" fontId="7" fillId="11"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5" fillId="14"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8" borderId="2" xfId="0" applyFont="1" applyFill="1" applyBorder="1" applyAlignment="1">
      <alignment horizontal="justify" vertical="top" wrapText="1"/>
    </xf>
    <xf numFmtId="9" fontId="14" fillId="0" borderId="2" xfId="4" applyFont="1" applyBorder="1" applyAlignment="1">
      <alignment horizontal="center" vertical="center"/>
    </xf>
    <xf numFmtId="0" fontId="5" fillId="14" borderId="2" xfId="0" applyFont="1" applyFill="1" applyBorder="1" applyAlignment="1">
      <alignment horizontal="justify" vertical="center"/>
    </xf>
    <xf numFmtId="0" fontId="5" fillId="14" borderId="2" xfId="0" applyFont="1" applyFill="1" applyBorder="1" applyAlignment="1">
      <alignment horizontal="center" vertical="center"/>
    </xf>
    <xf numFmtId="0" fontId="0" fillId="0" borderId="2" xfId="0" applyFont="1" applyBorder="1"/>
    <xf numFmtId="0" fontId="5" fillId="14" borderId="2" xfId="3" applyFont="1" applyFill="1" applyBorder="1" applyAlignment="1">
      <alignment horizontal="center" vertical="center" wrapText="1"/>
    </xf>
    <xf numFmtId="0" fontId="5" fillId="0" borderId="2" xfId="3" applyFont="1" applyFill="1" applyBorder="1" applyAlignment="1">
      <alignment horizontal="center" vertical="center" wrapText="1"/>
    </xf>
    <xf numFmtId="0" fontId="7" fillId="5" borderId="2"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7" fillId="14" borderId="2" xfId="3" applyFont="1" applyFill="1" applyBorder="1" applyAlignment="1">
      <alignment horizontal="center" vertical="center" wrapText="1"/>
    </xf>
    <xf numFmtId="0" fontId="7" fillId="11" borderId="2" xfId="0" applyFont="1" applyFill="1" applyBorder="1" applyAlignment="1">
      <alignment horizontal="center" vertical="center" textRotation="90" wrapText="1"/>
    </xf>
    <xf numFmtId="0" fontId="5" fillId="5" borderId="2" xfId="0" applyFont="1" applyFill="1" applyBorder="1" applyAlignment="1">
      <alignment horizontal="justify" vertical="center"/>
    </xf>
    <xf numFmtId="0" fontId="5" fillId="5" borderId="2" xfId="0" applyFont="1" applyFill="1" applyBorder="1" applyAlignment="1">
      <alignment horizontal="center" vertical="center"/>
    </xf>
    <xf numFmtId="0" fontId="5" fillId="5" borderId="2" xfId="1" applyFont="1" applyFill="1" applyBorder="1" applyAlignment="1">
      <alignment horizontal="center" vertical="top" wrapText="1"/>
    </xf>
    <xf numFmtId="0" fontId="5" fillId="0" borderId="2" xfId="0" applyFont="1" applyBorder="1" applyAlignment="1">
      <alignment horizontal="justify" vertical="center"/>
    </xf>
    <xf numFmtId="0" fontId="5" fillId="0" borderId="2" xfId="0" applyFont="1" applyBorder="1" applyAlignment="1">
      <alignment horizontal="justify" vertical="center" wrapText="1"/>
    </xf>
    <xf numFmtId="9" fontId="5" fillId="14" borderId="2" xfId="4" applyFont="1" applyFill="1" applyBorder="1" applyAlignment="1">
      <alignment horizontal="center" vertical="center"/>
    </xf>
    <xf numFmtId="164" fontId="5" fillId="15" borderId="0" xfId="0" applyNumberFormat="1" applyFont="1" applyFill="1"/>
    <xf numFmtId="0" fontId="7" fillId="5" borderId="2" xfId="0" applyFont="1" applyFill="1" applyBorder="1" applyAlignment="1">
      <alignment horizontal="justify" vertical="top" wrapText="1"/>
    </xf>
    <xf numFmtId="9" fontId="7" fillId="0" borderId="2" xfId="4" applyFont="1" applyBorder="1" applyAlignment="1">
      <alignment horizontal="center" vertical="center"/>
    </xf>
    <xf numFmtId="0" fontId="16" fillId="5" borderId="2" xfId="0" applyFont="1" applyFill="1" applyBorder="1" applyAlignment="1">
      <alignment horizontal="left" vertical="center" wrapText="1" readingOrder="1"/>
    </xf>
    <xf numFmtId="0" fontId="7" fillId="8" borderId="2" xfId="0" applyFont="1" applyFill="1" applyBorder="1" applyAlignment="1">
      <alignment horizontal="justify" vertical="top" wrapText="1"/>
    </xf>
    <xf numFmtId="0" fontId="0" fillId="5" borderId="0" xfId="0" applyFill="1"/>
    <xf numFmtId="0" fontId="5" fillId="5" borderId="2" xfId="0" applyFont="1" applyFill="1" applyBorder="1" applyAlignment="1">
      <alignment horizontal="justify" vertical="top" wrapText="1"/>
    </xf>
    <xf numFmtId="0" fontId="7" fillId="0" borderId="2" xfId="0" applyFont="1" applyBorder="1" applyAlignment="1">
      <alignment horizontal="center" vertical="center" wrapText="1"/>
    </xf>
    <xf numFmtId="0" fontId="7" fillId="11" borderId="2" xfId="0" applyFont="1" applyFill="1" applyBorder="1" applyAlignment="1">
      <alignment horizontal="center" vertical="center" wrapText="1"/>
    </xf>
    <xf numFmtId="0" fontId="11" fillId="0" borderId="0" xfId="0" applyFont="1"/>
    <xf numFmtId="0" fontId="11" fillId="12" borderId="2" xfId="0" applyFont="1" applyFill="1" applyBorder="1" applyAlignment="1">
      <alignment horizontal="center" vertical="center"/>
    </xf>
    <xf numFmtId="0" fontId="11" fillId="12" borderId="2" xfId="0" applyFont="1" applyFill="1" applyBorder="1" applyAlignment="1">
      <alignment horizontal="center" vertical="center" wrapText="1"/>
    </xf>
    <xf numFmtId="0" fontId="9" fillId="0" borderId="2" xfId="0" applyFont="1" applyBorder="1"/>
    <xf numFmtId="0" fontId="17" fillId="0" borderId="2" xfId="0" applyFont="1" applyBorder="1" applyAlignment="1">
      <alignment horizontal="center" wrapText="1"/>
    </xf>
    <xf numFmtId="0" fontId="17" fillId="0" borderId="2" xfId="0" applyFont="1" applyBorder="1" applyAlignment="1">
      <alignment horizontal="center"/>
    </xf>
    <xf numFmtId="0" fontId="18" fillId="0" borderId="2" xfId="0" applyFont="1" applyBorder="1" applyAlignment="1">
      <alignment horizontal="center" wrapText="1"/>
    </xf>
    <xf numFmtId="0" fontId="17" fillId="5" borderId="2" xfId="0" applyFont="1" applyFill="1" applyBorder="1" applyAlignment="1">
      <alignment horizontal="center" wrapText="1"/>
    </xf>
    <xf numFmtId="0" fontId="18" fillId="0" borderId="2" xfId="0" applyFont="1" applyBorder="1" applyAlignment="1">
      <alignment horizontal="center"/>
    </xf>
    <xf numFmtId="0" fontId="9" fillId="5" borderId="2" xfId="0" applyFont="1" applyFill="1" applyBorder="1" applyAlignment="1">
      <alignment horizontal="center" wrapText="1"/>
    </xf>
    <xf numFmtId="0" fontId="17" fillId="5" borderId="2" xfId="0" applyFont="1" applyFill="1" applyBorder="1" applyAlignment="1">
      <alignment horizontal="center"/>
    </xf>
    <xf numFmtId="0" fontId="5" fillId="0" borderId="0" xfId="0" applyFont="1" applyAlignment="1">
      <alignment horizontal="left"/>
    </xf>
    <xf numFmtId="0" fontId="10" fillId="5" borderId="0" xfId="0" applyFont="1" applyFill="1" applyAlignment="1">
      <alignment vertical="center"/>
    </xf>
    <xf numFmtId="9" fontId="5" fillId="0" borderId="0" xfId="0" applyNumberFormat="1" applyFont="1"/>
    <xf numFmtId="9" fontId="5" fillId="0" borderId="0" xfId="4" applyFont="1"/>
    <xf numFmtId="164" fontId="5" fillId="0" borderId="0" xfId="4" applyNumberFormat="1" applyFont="1"/>
    <xf numFmtId="164" fontId="5" fillId="5" borderId="0" xfId="0" applyNumberFormat="1" applyFont="1" applyFill="1"/>
    <xf numFmtId="0" fontId="9" fillId="12" borderId="2" xfId="0" applyFont="1" applyFill="1" applyBorder="1"/>
    <xf numFmtId="9" fontId="5" fillId="5" borderId="2" xfId="4" applyFont="1" applyFill="1" applyBorder="1" applyAlignment="1">
      <alignment horizontal="center" vertical="center"/>
    </xf>
    <xf numFmtId="10" fontId="5" fillId="15" borderId="0" xfId="0" applyNumberFormat="1" applyFont="1" applyFill="1"/>
    <xf numFmtId="0" fontId="10" fillId="5" borderId="0" xfId="0" applyFont="1" applyFill="1" applyAlignment="1">
      <alignment horizontal="center"/>
    </xf>
    <xf numFmtId="0" fontId="10" fillId="5" borderId="0" xfId="0" applyFont="1" applyFill="1" applyAlignment="1">
      <alignment horizontal="center" vertical="center"/>
    </xf>
    <xf numFmtId="9" fontId="0" fillId="5" borderId="2" xfId="0" applyNumberFormat="1" applyFill="1" applyBorder="1" applyAlignment="1">
      <alignment horizontal="center"/>
    </xf>
    <xf numFmtId="0" fontId="0" fillId="5" borderId="2" xfId="0" applyFill="1" applyBorder="1" applyAlignment="1">
      <alignment horizontal="left"/>
    </xf>
    <xf numFmtId="0" fontId="10" fillId="5" borderId="0" xfId="0" applyFont="1" applyFill="1" applyAlignment="1">
      <alignment horizontal="center"/>
    </xf>
    <xf numFmtId="0" fontId="10" fillId="16" borderId="2" xfId="0" applyFont="1" applyFill="1" applyBorder="1" applyAlignment="1">
      <alignment horizontal="center"/>
    </xf>
    <xf numFmtId="0" fontId="10" fillId="16" borderId="2" xfId="0" applyFont="1" applyFill="1" applyBorder="1" applyAlignment="1">
      <alignment horizontal="center" vertical="center"/>
    </xf>
    <xf numFmtId="9" fontId="0" fillId="5" borderId="2" xfId="0" applyNumberFormat="1" applyFont="1" applyFill="1" applyBorder="1" applyAlignment="1">
      <alignment horizontal="center" vertical="center"/>
    </xf>
    <xf numFmtId="10" fontId="0" fillId="5" borderId="2" xfId="0" applyNumberFormat="1" applyFill="1" applyBorder="1" applyAlignment="1">
      <alignment horizontal="center"/>
    </xf>
    <xf numFmtId="10" fontId="0" fillId="5" borderId="2" xfId="0" applyNumberFormat="1" applyFont="1" applyFill="1" applyBorder="1" applyAlignment="1">
      <alignment horizontal="center" vertical="center"/>
    </xf>
    <xf numFmtId="0" fontId="0" fillId="5" borderId="5" xfId="0" applyFill="1" applyBorder="1" applyAlignment="1">
      <alignment horizontal="left"/>
    </xf>
    <xf numFmtId="0" fontId="0" fillId="5" borderId="15" xfId="0" applyFill="1" applyBorder="1" applyAlignment="1">
      <alignment horizontal="left"/>
    </xf>
    <xf numFmtId="0" fontId="0" fillId="5" borderId="6" xfId="0" applyFill="1" applyBorder="1" applyAlignment="1">
      <alignment horizontal="left"/>
    </xf>
    <xf numFmtId="0" fontId="7" fillId="10" borderId="0"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5" fillId="5" borderId="2" xfId="0" applyFont="1" applyFill="1" applyBorder="1" applyAlignment="1">
      <alignment horizontal="justify" vertical="top" wrapText="1"/>
    </xf>
    <xf numFmtId="0" fontId="7" fillId="5" borderId="2" xfId="0" applyFont="1" applyFill="1" applyBorder="1" applyAlignment="1">
      <alignment horizontal="justify" vertical="top" wrapText="1"/>
    </xf>
    <xf numFmtId="0" fontId="5" fillId="5" borderId="2" xfId="0" applyFont="1" applyFill="1" applyBorder="1" applyAlignment="1">
      <alignment horizontal="left" vertical="top" wrapText="1"/>
    </xf>
    <xf numFmtId="0" fontId="5" fillId="5" borderId="2" xfId="3" applyFont="1" applyFill="1" applyBorder="1" applyAlignment="1">
      <alignment horizontal="justify" vertical="top" wrapText="1"/>
    </xf>
    <xf numFmtId="0" fontId="8" fillId="0" borderId="2" xfId="0" applyFont="1" applyFill="1" applyBorder="1" applyAlignment="1">
      <alignment horizontal="center" vertical="center" wrapText="1"/>
    </xf>
    <xf numFmtId="0" fontId="5" fillId="5" borderId="2" xfId="0" applyFont="1" applyFill="1" applyBorder="1" applyAlignment="1">
      <alignment horizontal="left" vertical="center" wrapText="1"/>
    </xf>
    <xf numFmtId="0" fontId="5" fillId="5" borderId="2" xfId="3" applyFont="1" applyFill="1" applyBorder="1" applyAlignment="1">
      <alignment horizontal="left" vertical="top" wrapText="1"/>
    </xf>
    <xf numFmtId="0" fontId="5" fillId="9" borderId="2" xfId="3" applyFont="1" applyFill="1" applyBorder="1" applyAlignment="1">
      <alignment horizontal="left" vertical="top" wrapText="1"/>
    </xf>
    <xf numFmtId="0" fontId="7" fillId="5" borderId="2" xfId="0" applyFont="1" applyFill="1" applyBorder="1" applyAlignment="1">
      <alignment horizontal="left" vertical="top" wrapText="1"/>
    </xf>
    <xf numFmtId="0" fontId="5" fillId="5" borderId="2" xfId="2" applyFont="1" applyFill="1" applyBorder="1" applyAlignment="1">
      <alignment horizontal="left" vertical="top" wrapText="1"/>
    </xf>
    <xf numFmtId="0" fontId="14" fillId="5" borderId="2" xfId="0" applyFont="1" applyFill="1" applyBorder="1" applyAlignment="1">
      <alignment horizontal="left" vertical="center" wrapText="1"/>
    </xf>
    <xf numFmtId="0" fontId="5" fillId="9" borderId="2" xfId="1" applyFont="1" applyFill="1" applyBorder="1" applyAlignment="1">
      <alignment horizontal="left" vertical="top"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5" fillId="5" borderId="5" xfId="0" applyFont="1" applyFill="1" applyBorder="1" applyAlignment="1">
      <alignment horizontal="left" vertical="center" wrapText="1"/>
    </xf>
    <xf numFmtId="0" fontId="5" fillId="5" borderId="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2" xfId="0" applyFont="1" applyFill="1" applyBorder="1" applyAlignment="1">
      <alignment horizontal="left"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8" fillId="0" borderId="2" xfId="0" applyFont="1" applyFill="1" applyBorder="1" applyAlignment="1">
      <alignment horizontal="left" vertical="center" wrapText="1"/>
    </xf>
    <xf numFmtId="0" fontId="7" fillId="10" borderId="12" xfId="0" applyFont="1" applyFill="1" applyBorder="1" applyAlignment="1">
      <alignment horizontal="center" vertical="center" wrapText="1"/>
    </xf>
    <xf numFmtId="0" fontId="7" fillId="10" borderId="13" xfId="0" applyFont="1" applyFill="1" applyBorder="1" applyAlignment="1">
      <alignment horizontal="center" vertical="center" wrapText="1"/>
    </xf>
    <xf numFmtId="0" fontId="7" fillId="10" borderId="14" xfId="0" applyFont="1" applyFill="1" applyBorder="1" applyAlignment="1">
      <alignment horizontal="center" vertical="center" wrapText="1"/>
    </xf>
    <xf numFmtId="0" fontId="7" fillId="11" borderId="11" xfId="0" applyFont="1" applyFill="1" applyBorder="1" applyAlignment="1">
      <alignment horizontal="center" vertical="center" wrapText="1"/>
    </xf>
    <xf numFmtId="0" fontId="7" fillId="11" borderId="11" xfId="0" applyFont="1" applyFill="1" applyBorder="1" applyAlignment="1">
      <alignment horizontal="left" vertical="center" wrapText="1"/>
    </xf>
    <xf numFmtId="0" fontId="7" fillId="11" borderId="2" xfId="0" applyFont="1" applyFill="1" applyBorder="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xf>
  </cellXfs>
  <cellStyles count="8">
    <cellStyle name="Bueno" xfId="1" builtinId="26"/>
    <cellStyle name="Bueno 2" xfId="5"/>
    <cellStyle name="Incorrecto" xfId="2" builtinId="27"/>
    <cellStyle name="Neutral" xfId="3" builtinId="28"/>
    <cellStyle name="Normal" xfId="0" builtinId="0"/>
    <cellStyle name="Normal 2" xfId="6"/>
    <cellStyle name="Porcentaje" xfId="4" builtinId="5"/>
    <cellStyle name="Porcentaje 2" xfId="7"/>
  </cellStyles>
  <dxfs count="0"/>
  <tableStyles count="0" defaultTableStyle="TableStyleMedium2" defaultPivotStyle="PivotStyleLight16"/>
  <colors>
    <mruColors>
      <color rgb="FFEF7C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312314846107E-2"/>
          <c:y val="1.5720357337818198E-2"/>
          <c:w val="0.84780446194225723"/>
          <c:h val="0.42821286762231642"/>
        </c:manualLayout>
      </c:layout>
      <c:barChart>
        <c:barDir val="col"/>
        <c:grouping val="clustered"/>
        <c:varyColors val="0"/>
        <c:ser>
          <c:idx val="2"/>
          <c:order val="2"/>
          <c:tx>
            <c:strRef>
              <c:f>Presentación!$E$8</c:f>
              <c:strCache>
                <c:ptCount val="1"/>
                <c:pt idx="0">
                  <c:v>Avance esperado abril</c:v>
                </c:pt>
              </c:strCache>
            </c:strRef>
          </c:tx>
          <c:spPr>
            <a:solidFill>
              <a:srgbClr val="EF7C25"/>
            </a:solidFill>
            <a:ln>
              <a:noFill/>
            </a:ln>
            <a:effectLst/>
          </c:spPr>
          <c:invertIfNegative val="0"/>
          <c:dLbls>
            <c:dLbl>
              <c:idx val="3"/>
              <c:layout>
                <c:manualLayout>
                  <c:x val="-6.12557328774149E-3"/>
                  <c:y val="-4.396430365476355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AF4-4207-9A5A-D4080AFAEE7C}"/>
                </c:ext>
              </c:extLst>
            </c:dLbl>
            <c:dLbl>
              <c:idx val="4"/>
              <c:layout>
                <c:manualLayout>
                  <c:x val="-8.3333333333333332E-3"/>
                  <c:y val="2.7777777777777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AF4-4207-9A5A-D4080AFAEE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Presentación!$B$9:$B$14</c:f>
              <c:strCache>
                <c:ptCount val="6"/>
                <c:pt idx="0">
                  <c:v>1. Gestión del Riesgo de Corrupción</c:v>
                </c:pt>
                <c:pt idx="1">
                  <c:v>2. Racionalización de trámites</c:v>
                </c:pt>
                <c:pt idx="2">
                  <c:v>3. Rendición de cuentas</c:v>
                </c:pt>
                <c:pt idx="3">
                  <c:v>4. Mecanismos para mejorar la atención a la ciudadanía</c:v>
                </c:pt>
                <c:pt idx="4">
                  <c:v>5. Mecanismos para la transparencia y acceso </c:v>
                </c:pt>
                <c:pt idx="5">
                  <c:v>6. Iniciativas adicionales</c:v>
                </c:pt>
              </c:strCache>
            </c:strRef>
          </c:cat>
          <c:val>
            <c:numRef>
              <c:f>Presentación!$E$9:$E$14</c:f>
              <c:numCache>
                <c:formatCode>0%</c:formatCode>
                <c:ptCount val="6"/>
                <c:pt idx="0">
                  <c:v>0.27</c:v>
                </c:pt>
                <c:pt idx="1">
                  <c:v>0.13</c:v>
                </c:pt>
                <c:pt idx="2">
                  <c:v>0.08</c:v>
                </c:pt>
                <c:pt idx="3">
                  <c:v>0.13</c:v>
                </c:pt>
                <c:pt idx="4">
                  <c:v>0.20499999999999999</c:v>
                </c:pt>
                <c:pt idx="5">
                  <c:v>8.3299999999999999E-2</c:v>
                </c:pt>
              </c:numCache>
            </c:numRef>
          </c:val>
          <c:extLst>
            <c:ext xmlns:c16="http://schemas.microsoft.com/office/drawing/2014/chart" uri="{C3380CC4-5D6E-409C-BE32-E72D297353CC}">
              <c16:uniqueId val="{00000002-FAF4-4207-9A5A-D4080AFAEE7C}"/>
            </c:ext>
          </c:extLst>
        </c:ser>
        <c:ser>
          <c:idx val="4"/>
          <c:order val="4"/>
          <c:tx>
            <c:strRef>
              <c:f>Presentación!$G$8</c:f>
              <c:strCache>
                <c:ptCount val="1"/>
                <c:pt idx="0">
                  <c:v>Avance observado abril</c:v>
                </c:pt>
              </c:strCache>
            </c:strRef>
          </c:tx>
          <c:spPr>
            <a:solidFill>
              <a:srgbClr val="FFFF00"/>
            </a:solidFill>
            <a:ln>
              <a:noFill/>
            </a:ln>
            <a:effectLst/>
          </c:spPr>
          <c:invertIfNegative val="0"/>
          <c:dLbls>
            <c:dLbl>
              <c:idx val="0"/>
              <c:layout>
                <c:manualLayout>
                  <c:x val="2.777777777777777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AF4-4207-9A5A-D4080AFAEE7C}"/>
                </c:ext>
              </c:extLst>
            </c:dLbl>
            <c:dLbl>
              <c:idx val="1"/>
              <c:layout>
                <c:manualLayout>
                  <c:x val="2.2222331583552055E-2"/>
                  <c:y val="4.6296296296295869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manualLayout>
                      <c:w val="5.9875109361329823E-2"/>
                      <c:h val="6.0115923009623796E-2"/>
                    </c:manualLayout>
                  </c15:layout>
                </c:ext>
                <c:ext xmlns:c16="http://schemas.microsoft.com/office/drawing/2014/chart" uri="{C3380CC4-5D6E-409C-BE32-E72D297353CC}">
                  <c16:uniqueId val="{00000009-FAF4-4207-9A5A-D4080AFAEE7C}"/>
                </c:ext>
              </c:extLst>
            </c:dLbl>
            <c:dLbl>
              <c:idx val="3"/>
              <c:layout>
                <c:manualLayout>
                  <c:x val="1.225114657548298E-2"/>
                  <c:y val="-4.396430365476355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AF4-4207-9A5A-D4080AFAEE7C}"/>
                </c:ext>
              </c:extLst>
            </c:dLbl>
            <c:dLbl>
              <c:idx val="4"/>
              <c:layout>
                <c:manualLayout>
                  <c:x val="6.12557328774149E-3"/>
                  <c:y val="1.99852640777718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AF4-4207-9A5A-D4080AFAEE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Presentación!$B$9:$B$14</c:f>
              <c:strCache>
                <c:ptCount val="6"/>
                <c:pt idx="0">
                  <c:v>1. Gestión del Riesgo de Corrupción</c:v>
                </c:pt>
                <c:pt idx="1">
                  <c:v>2. Racionalización de trámites</c:v>
                </c:pt>
                <c:pt idx="2">
                  <c:v>3. Rendición de cuentas</c:v>
                </c:pt>
                <c:pt idx="3">
                  <c:v>4. Mecanismos para mejorar la atención a la ciudadanía</c:v>
                </c:pt>
                <c:pt idx="4">
                  <c:v>5. Mecanismos para la transparencia y acceso </c:v>
                </c:pt>
                <c:pt idx="5">
                  <c:v>6. Iniciativas adicionales</c:v>
                </c:pt>
              </c:strCache>
            </c:strRef>
          </c:cat>
          <c:val>
            <c:numRef>
              <c:f>Presentación!$G$9:$G$14</c:f>
              <c:numCache>
                <c:formatCode>0%</c:formatCode>
                <c:ptCount val="6"/>
                <c:pt idx="0">
                  <c:v>0.27</c:v>
                </c:pt>
                <c:pt idx="1">
                  <c:v>0.13</c:v>
                </c:pt>
                <c:pt idx="2">
                  <c:v>0.08</c:v>
                </c:pt>
                <c:pt idx="3">
                  <c:v>0.13</c:v>
                </c:pt>
                <c:pt idx="4">
                  <c:v>0.19700000000000001</c:v>
                </c:pt>
                <c:pt idx="5">
                  <c:v>8.3299999999999999E-2</c:v>
                </c:pt>
              </c:numCache>
            </c:numRef>
          </c:val>
          <c:extLst>
            <c:ext xmlns:c16="http://schemas.microsoft.com/office/drawing/2014/chart" uri="{C3380CC4-5D6E-409C-BE32-E72D297353CC}">
              <c16:uniqueId val="{00000004-FAF4-4207-9A5A-D4080AFAEE7C}"/>
            </c:ext>
          </c:extLst>
        </c:ser>
        <c:dLbls>
          <c:showLegendKey val="0"/>
          <c:showVal val="0"/>
          <c:showCatName val="0"/>
          <c:showSerName val="0"/>
          <c:showPercent val="0"/>
          <c:showBubbleSize val="0"/>
        </c:dLbls>
        <c:gapWidth val="219"/>
        <c:axId val="495263240"/>
        <c:axId val="495264224"/>
        <c:extLst>
          <c:ext xmlns:c15="http://schemas.microsoft.com/office/drawing/2012/chart" uri="{02D57815-91ED-43cb-92C2-25804820EDAC}">
            <c15:filteredBarSeries>
              <c15:ser>
                <c:idx val="0"/>
                <c:order val="0"/>
                <c:tx>
                  <c:strRef>
                    <c:extLst>
                      <c:ext uri="{02D57815-91ED-43cb-92C2-25804820EDAC}">
                        <c15:formulaRef>
                          <c15:sqref>Presentación!$C$8</c15:sqref>
                        </c15:formulaRef>
                      </c:ext>
                    </c:extLst>
                    <c:strCache>
                      <c:ptCount val="1"/>
                    </c:strCache>
                  </c:strRef>
                </c:tx>
                <c:spPr>
                  <a:solidFill>
                    <a:schemeClr val="accent1"/>
                  </a:solidFill>
                  <a:ln>
                    <a:noFill/>
                  </a:ln>
                  <a:effectLst/>
                </c:spPr>
                <c:invertIfNegative val="0"/>
                <c:cat>
                  <c:strRef>
                    <c:extLst>
                      <c:ext uri="{02D57815-91ED-43cb-92C2-25804820EDAC}">
                        <c15:formulaRef>
                          <c15:sqref>Presentación!$B$9:$B$14</c15:sqref>
                        </c15:formulaRef>
                      </c:ext>
                    </c:extLst>
                    <c:strCache>
                      <c:ptCount val="6"/>
                      <c:pt idx="0">
                        <c:v>1. Gestión del Riesgo de Corrupción</c:v>
                      </c:pt>
                      <c:pt idx="1">
                        <c:v>2. Racionalización de trámites</c:v>
                      </c:pt>
                      <c:pt idx="2">
                        <c:v>3. Rendición de cuentas</c:v>
                      </c:pt>
                      <c:pt idx="3">
                        <c:v>4. Mecanismos para mejorar la atención a la ciudadanía</c:v>
                      </c:pt>
                      <c:pt idx="4">
                        <c:v>5. Mecanismos para la transparencia y acceso </c:v>
                      </c:pt>
                      <c:pt idx="5">
                        <c:v>6. Iniciativas adicionales</c:v>
                      </c:pt>
                    </c:strCache>
                  </c:strRef>
                </c:cat>
                <c:val>
                  <c:numRef>
                    <c:extLst>
                      <c:ext uri="{02D57815-91ED-43cb-92C2-25804820EDAC}">
                        <c15:formulaRef>
                          <c15:sqref>Presentación!$C$9:$C$14</c15:sqref>
                        </c15:formulaRef>
                      </c:ext>
                    </c:extLst>
                    <c:numCache>
                      <c:formatCode>General</c:formatCode>
                      <c:ptCount val="6"/>
                    </c:numCache>
                  </c:numRef>
                </c:val>
                <c:extLst>
                  <c:ext xmlns:c16="http://schemas.microsoft.com/office/drawing/2014/chart" uri="{C3380CC4-5D6E-409C-BE32-E72D297353CC}">
                    <c16:uniqueId val="{00000000-FAF4-4207-9A5A-D4080AFAEE7C}"/>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Presentación!$D$8</c15:sqref>
                        </c15:formulaRef>
                      </c:ext>
                    </c:extLst>
                    <c:strCache>
                      <c:ptCount val="1"/>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Presentación!$B$9:$B$14</c15:sqref>
                        </c15:formulaRef>
                      </c:ext>
                    </c:extLst>
                    <c:strCache>
                      <c:ptCount val="6"/>
                      <c:pt idx="0">
                        <c:v>1. Gestión del Riesgo de Corrupción</c:v>
                      </c:pt>
                      <c:pt idx="1">
                        <c:v>2. Racionalización de trámites</c:v>
                      </c:pt>
                      <c:pt idx="2">
                        <c:v>3. Rendición de cuentas</c:v>
                      </c:pt>
                      <c:pt idx="3">
                        <c:v>4. Mecanismos para mejorar la atención a la ciudadanía</c:v>
                      </c:pt>
                      <c:pt idx="4">
                        <c:v>5. Mecanismos para la transparencia y acceso </c:v>
                      </c:pt>
                      <c:pt idx="5">
                        <c:v>6. Iniciativas adicionales</c:v>
                      </c:pt>
                    </c:strCache>
                  </c:strRef>
                </c:cat>
                <c:val>
                  <c:numRef>
                    <c:extLst xmlns:c15="http://schemas.microsoft.com/office/drawing/2012/chart">
                      <c:ext xmlns:c15="http://schemas.microsoft.com/office/drawing/2012/chart" uri="{02D57815-91ED-43cb-92C2-25804820EDAC}">
                        <c15:formulaRef>
                          <c15:sqref>Presentación!$D$9:$D$14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FAF4-4207-9A5A-D4080AFAEE7C}"/>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Presentación!$F$8</c15:sqref>
                        </c15:formulaRef>
                      </c:ext>
                    </c:extLst>
                    <c:strCache>
                      <c:ptCount val="1"/>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Presentación!$B$9:$B$14</c15:sqref>
                        </c15:formulaRef>
                      </c:ext>
                    </c:extLst>
                    <c:strCache>
                      <c:ptCount val="6"/>
                      <c:pt idx="0">
                        <c:v>1. Gestión del Riesgo de Corrupción</c:v>
                      </c:pt>
                      <c:pt idx="1">
                        <c:v>2. Racionalización de trámites</c:v>
                      </c:pt>
                      <c:pt idx="2">
                        <c:v>3. Rendición de cuentas</c:v>
                      </c:pt>
                      <c:pt idx="3">
                        <c:v>4. Mecanismos para mejorar la atención a la ciudadanía</c:v>
                      </c:pt>
                      <c:pt idx="4">
                        <c:v>5. Mecanismos para la transparencia y acceso </c:v>
                      </c:pt>
                      <c:pt idx="5">
                        <c:v>6. Iniciativas adicionales</c:v>
                      </c:pt>
                    </c:strCache>
                  </c:strRef>
                </c:cat>
                <c:val>
                  <c:numRef>
                    <c:extLst xmlns:c15="http://schemas.microsoft.com/office/drawing/2012/chart">
                      <c:ext xmlns:c15="http://schemas.microsoft.com/office/drawing/2012/chart" uri="{02D57815-91ED-43cb-92C2-25804820EDAC}">
                        <c15:formulaRef>
                          <c15:sqref>Presentación!$F$9:$F$14</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03-FAF4-4207-9A5A-D4080AFAEE7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Presentación!$H$8</c15:sqref>
                        </c15:formulaRef>
                      </c:ext>
                    </c:extLst>
                    <c:strCache>
                      <c:ptCount val="1"/>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Presentación!$B$9:$B$14</c15:sqref>
                        </c15:formulaRef>
                      </c:ext>
                    </c:extLst>
                    <c:strCache>
                      <c:ptCount val="6"/>
                      <c:pt idx="0">
                        <c:v>1. Gestión del Riesgo de Corrupción</c:v>
                      </c:pt>
                      <c:pt idx="1">
                        <c:v>2. Racionalización de trámites</c:v>
                      </c:pt>
                      <c:pt idx="2">
                        <c:v>3. Rendición de cuentas</c:v>
                      </c:pt>
                      <c:pt idx="3">
                        <c:v>4. Mecanismos para mejorar la atención a la ciudadanía</c:v>
                      </c:pt>
                      <c:pt idx="4">
                        <c:v>5. Mecanismos para la transparencia y acceso </c:v>
                      </c:pt>
                      <c:pt idx="5">
                        <c:v>6. Iniciativas adicionales</c:v>
                      </c:pt>
                    </c:strCache>
                  </c:strRef>
                </c:cat>
                <c:val>
                  <c:numRef>
                    <c:extLst xmlns:c15="http://schemas.microsoft.com/office/drawing/2012/chart">
                      <c:ext xmlns:c15="http://schemas.microsoft.com/office/drawing/2012/chart" uri="{02D57815-91ED-43cb-92C2-25804820EDAC}">
                        <c15:formulaRef>
                          <c15:sqref>Presentación!$H$9:$H$14</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05-FAF4-4207-9A5A-D4080AFAEE7C}"/>
                  </c:ext>
                </c:extLst>
              </c15:ser>
            </c15:filteredBarSeries>
          </c:ext>
        </c:extLst>
      </c:barChart>
      <c:catAx>
        <c:axId val="495263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5264224"/>
        <c:crosses val="autoZero"/>
        <c:auto val="1"/>
        <c:lblAlgn val="ctr"/>
        <c:lblOffset val="100"/>
        <c:noMultiLvlLbl val="0"/>
      </c:catAx>
      <c:valAx>
        <c:axId val="495264224"/>
        <c:scaling>
          <c:orientation val="minMax"/>
          <c:max val="0.35000000000000003"/>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5263240"/>
        <c:crosses val="autoZero"/>
        <c:crossBetween val="between"/>
      </c:valAx>
      <c:spPr>
        <a:noFill/>
        <a:ln>
          <a:noFill/>
        </a:ln>
        <a:effectLst/>
      </c:spPr>
    </c:plotArea>
    <c:legend>
      <c:legendPos val="b"/>
      <c:layout>
        <c:manualLayout>
          <c:xMode val="edge"/>
          <c:yMode val="edge"/>
          <c:x val="0.28093535092460786"/>
          <c:y val="0.83203557888597246"/>
          <c:w val="0.45656019959400795"/>
          <c:h val="8.093578770906260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1562099</xdr:colOff>
      <xdr:row>14</xdr:row>
      <xdr:rowOff>28576</xdr:rowOff>
    </xdr:from>
    <xdr:to>
      <xdr:col>6</xdr:col>
      <xdr:colOff>314325</xdr:colOff>
      <xdr:row>32</xdr:row>
      <xdr:rowOff>47626</xdr:rowOff>
    </xdr:to>
    <xdr:graphicFrame macro="">
      <xdr:nvGraphicFramePr>
        <xdr:cNvPr id="3" name="Gráfico 2">
          <a:extLst>
            <a:ext uri="{FF2B5EF4-FFF2-40B4-BE49-F238E27FC236}">
              <a16:creationId xmlns:a16="http://schemas.microsoft.com/office/drawing/2014/main" id="{ABECC245-B41B-4852-990C-6DDAA4F430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Normativas</v>
          </cell>
        </row>
        <row r="3">
          <cell r="G3" t="str">
            <v>Administrativas</v>
          </cell>
        </row>
        <row r="4">
          <cell r="G4" t="str">
            <v>Tecnologicas</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55"/>
  <sheetViews>
    <sheetView topLeftCell="A37" workbookViewId="0">
      <selection activeCell="E41" sqref="E41:F41"/>
    </sheetView>
  </sheetViews>
  <sheetFormatPr baseColWidth="10" defaultRowHeight="12.75" x14ac:dyDescent="0.2"/>
  <cols>
    <col min="1" max="1" width="11.42578125" style="68"/>
    <col min="2" max="4" width="24.7109375" style="68" customWidth="1"/>
    <col min="5" max="8" width="14.42578125" style="68" customWidth="1"/>
    <col min="9" max="16384" width="11.42578125" style="68"/>
  </cols>
  <sheetData>
    <row r="3" spans="1:13" ht="21" customHeight="1" x14ac:dyDescent="0.2">
      <c r="A3" s="93" t="s">
        <v>421</v>
      </c>
      <c r="B3" s="93"/>
      <c r="C3" s="93"/>
      <c r="D3" s="93"/>
      <c r="E3" s="93"/>
      <c r="F3" s="93"/>
      <c r="G3" s="93"/>
      <c r="H3" s="93"/>
      <c r="I3" s="93"/>
      <c r="J3" s="84"/>
      <c r="K3" s="84"/>
      <c r="L3" s="84"/>
      <c r="M3" s="84"/>
    </row>
    <row r="4" spans="1:13" x14ac:dyDescent="0.2">
      <c r="A4" s="93" t="s">
        <v>420</v>
      </c>
      <c r="B4" s="93"/>
      <c r="C4" s="93"/>
      <c r="D4" s="93"/>
      <c r="E4" s="93"/>
      <c r="F4" s="93"/>
      <c r="G4" s="93"/>
      <c r="H4" s="93"/>
      <c r="I4" s="93"/>
      <c r="J4" s="93"/>
      <c r="K4" s="93"/>
      <c r="L4" s="93"/>
      <c r="M4" s="93"/>
    </row>
    <row r="6" spans="1:13" x14ac:dyDescent="0.2">
      <c r="B6" s="96" t="s">
        <v>601</v>
      </c>
      <c r="C6" s="96"/>
      <c r="D6" s="96"/>
      <c r="E6" s="96"/>
      <c r="F6" s="96"/>
      <c r="G6" s="96"/>
      <c r="H6" s="96"/>
    </row>
    <row r="8" spans="1:13" x14ac:dyDescent="0.2">
      <c r="B8" s="97" t="s">
        <v>544</v>
      </c>
      <c r="C8" s="97"/>
      <c r="D8" s="97"/>
      <c r="E8" s="98" t="s">
        <v>546</v>
      </c>
      <c r="F8" s="98"/>
      <c r="G8" s="98" t="s">
        <v>545</v>
      </c>
      <c r="H8" s="98"/>
    </row>
    <row r="9" spans="1:13" x14ac:dyDescent="0.2">
      <c r="B9" s="95" t="s">
        <v>253</v>
      </c>
      <c r="C9" s="95"/>
      <c r="D9" s="95"/>
      <c r="E9" s="94">
        <v>0.27</v>
      </c>
      <c r="F9" s="94"/>
      <c r="G9" s="99">
        <v>0.27</v>
      </c>
      <c r="H9" s="99"/>
    </row>
    <row r="10" spans="1:13" x14ac:dyDescent="0.2">
      <c r="B10" s="95" t="s">
        <v>254</v>
      </c>
      <c r="C10" s="95"/>
      <c r="D10" s="95"/>
      <c r="E10" s="94">
        <v>0.13</v>
      </c>
      <c r="F10" s="94"/>
      <c r="G10" s="99">
        <v>0.13</v>
      </c>
      <c r="H10" s="99"/>
    </row>
    <row r="11" spans="1:13" x14ac:dyDescent="0.2">
      <c r="B11" s="95" t="s">
        <v>255</v>
      </c>
      <c r="C11" s="95"/>
      <c r="D11" s="95"/>
      <c r="E11" s="94">
        <v>0.08</v>
      </c>
      <c r="F11" s="94"/>
      <c r="G11" s="99">
        <v>0.08</v>
      </c>
      <c r="H11" s="99"/>
    </row>
    <row r="12" spans="1:13" x14ac:dyDescent="0.2">
      <c r="B12" s="95" t="s">
        <v>256</v>
      </c>
      <c r="C12" s="95"/>
      <c r="D12" s="95"/>
      <c r="E12" s="94">
        <v>0.13</v>
      </c>
      <c r="F12" s="94"/>
      <c r="G12" s="94">
        <v>0.13</v>
      </c>
      <c r="H12" s="94"/>
    </row>
    <row r="13" spans="1:13" x14ac:dyDescent="0.2">
      <c r="B13" s="95" t="s">
        <v>607</v>
      </c>
      <c r="C13" s="95"/>
      <c r="D13" s="95"/>
      <c r="E13" s="94">
        <v>0.20499999999999999</v>
      </c>
      <c r="F13" s="94"/>
      <c r="G13" s="99">
        <v>0.19700000000000001</v>
      </c>
      <c r="H13" s="99"/>
    </row>
    <row r="14" spans="1:13" x14ac:dyDescent="0.2">
      <c r="B14" s="95" t="s">
        <v>258</v>
      </c>
      <c r="C14" s="95"/>
      <c r="D14" s="95"/>
      <c r="E14" s="94">
        <v>8.3299999999999999E-2</v>
      </c>
      <c r="F14" s="94"/>
      <c r="G14" s="99">
        <v>8.3299999999999999E-2</v>
      </c>
      <c r="H14" s="99"/>
    </row>
    <row r="18" spans="2:8" x14ac:dyDescent="0.2">
      <c r="B18" s="96" t="s">
        <v>602</v>
      </c>
      <c r="C18" s="96"/>
      <c r="D18" s="96"/>
      <c r="E18" s="96"/>
      <c r="F18" s="96"/>
      <c r="G18" s="96"/>
      <c r="H18" s="96"/>
    </row>
    <row r="19" spans="2:8" x14ac:dyDescent="0.2">
      <c r="B19" s="92"/>
      <c r="C19" s="92"/>
      <c r="D19" s="92"/>
      <c r="E19" s="92"/>
      <c r="F19" s="92"/>
      <c r="G19" s="92"/>
      <c r="H19" s="92"/>
    </row>
    <row r="20" spans="2:8" x14ac:dyDescent="0.2">
      <c r="B20" s="92"/>
      <c r="C20" s="92"/>
      <c r="D20" s="92"/>
      <c r="E20" s="92"/>
      <c r="F20" s="92"/>
      <c r="G20" s="92"/>
      <c r="H20" s="92"/>
    </row>
    <row r="21" spans="2:8" x14ac:dyDescent="0.2">
      <c r="B21" s="92"/>
      <c r="C21" s="92"/>
      <c r="D21" s="92"/>
      <c r="E21" s="92"/>
      <c r="F21" s="92"/>
      <c r="G21" s="92"/>
      <c r="H21" s="92"/>
    </row>
    <row r="22" spans="2:8" x14ac:dyDescent="0.2">
      <c r="B22" s="92"/>
      <c r="C22" s="92"/>
      <c r="D22" s="92"/>
      <c r="E22" s="92"/>
      <c r="F22" s="92"/>
      <c r="G22" s="92"/>
      <c r="H22" s="92"/>
    </row>
    <row r="23" spans="2:8" x14ac:dyDescent="0.2">
      <c r="B23" s="92"/>
      <c r="C23" s="92"/>
      <c r="D23" s="92"/>
      <c r="E23" s="92"/>
      <c r="F23" s="92"/>
      <c r="G23" s="92"/>
      <c r="H23" s="92"/>
    </row>
    <row r="24" spans="2:8" x14ac:dyDescent="0.2">
      <c r="B24" s="92"/>
      <c r="C24" s="92"/>
      <c r="D24" s="92"/>
      <c r="E24" s="92"/>
      <c r="F24" s="92"/>
      <c r="G24" s="92"/>
      <c r="H24" s="92"/>
    </row>
    <row r="25" spans="2:8" x14ac:dyDescent="0.2">
      <c r="B25" s="92"/>
      <c r="C25" s="92"/>
      <c r="D25" s="92"/>
      <c r="E25" s="92"/>
      <c r="F25" s="92"/>
      <c r="G25" s="92"/>
      <c r="H25" s="92"/>
    </row>
    <row r="26" spans="2:8" x14ac:dyDescent="0.2">
      <c r="B26" s="92"/>
      <c r="C26" s="92"/>
      <c r="D26" s="92"/>
      <c r="E26" s="92"/>
      <c r="F26" s="92"/>
      <c r="G26" s="92"/>
      <c r="H26" s="92"/>
    </row>
    <row r="27" spans="2:8" x14ac:dyDescent="0.2">
      <c r="B27" s="92"/>
      <c r="C27" s="92"/>
      <c r="D27" s="92"/>
      <c r="E27" s="92"/>
      <c r="F27" s="92"/>
      <c r="G27" s="92"/>
      <c r="H27" s="92"/>
    </row>
    <row r="28" spans="2:8" x14ac:dyDescent="0.2">
      <c r="B28" s="92"/>
      <c r="C28" s="92"/>
      <c r="D28" s="92"/>
      <c r="E28" s="92"/>
      <c r="F28" s="92"/>
      <c r="G28" s="92"/>
      <c r="H28" s="92"/>
    </row>
    <row r="29" spans="2:8" x14ac:dyDescent="0.2">
      <c r="B29" s="92"/>
      <c r="C29" s="92"/>
      <c r="D29" s="92"/>
      <c r="E29" s="92"/>
      <c r="F29" s="92"/>
      <c r="G29" s="92"/>
      <c r="H29" s="92"/>
    </row>
    <row r="30" spans="2:8" x14ac:dyDescent="0.2">
      <c r="B30" s="92"/>
      <c r="C30" s="92"/>
      <c r="D30" s="92"/>
      <c r="E30" s="92"/>
      <c r="F30" s="92"/>
      <c r="G30" s="92"/>
      <c r="H30" s="92"/>
    </row>
    <row r="31" spans="2:8" x14ac:dyDescent="0.2">
      <c r="B31" s="92"/>
      <c r="C31" s="92"/>
      <c r="D31" s="92"/>
      <c r="E31" s="92"/>
      <c r="F31" s="92"/>
      <c r="G31" s="92"/>
      <c r="H31" s="92"/>
    </row>
    <row r="32" spans="2:8" x14ac:dyDescent="0.2">
      <c r="B32" s="92"/>
      <c r="C32" s="92"/>
      <c r="D32" s="92"/>
      <c r="E32" s="92"/>
      <c r="F32" s="92"/>
      <c r="G32" s="92"/>
      <c r="H32" s="92"/>
    </row>
    <row r="34" spans="2:8" x14ac:dyDescent="0.2">
      <c r="B34" s="97" t="s">
        <v>273</v>
      </c>
      <c r="C34" s="97"/>
      <c r="D34" s="97"/>
      <c r="E34" s="98" t="s">
        <v>546</v>
      </c>
      <c r="F34" s="98"/>
      <c r="G34" s="98" t="s">
        <v>545</v>
      </c>
      <c r="H34" s="98"/>
    </row>
    <row r="35" spans="2:8" x14ac:dyDescent="0.2">
      <c r="B35" s="95" t="s">
        <v>603</v>
      </c>
      <c r="C35" s="95"/>
      <c r="D35" s="95"/>
      <c r="E35" s="100">
        <v>0.1489</v>
      </c>
      <c r="F35" s="100"/>
      <c r="G35" s="101">
        <v>0.14799999999999999</v>
      </c>
      <c r="H35" s="101"/>
    </row>
    <row r="36" spans="2:8" x14ac:dyDescent="0.2">
      <c r="B36" s="95" t="s">
        <v>400</v>
      </c>
      <c r="C36" s="95"/>
      <c r="D36" s="95"/>
      <c r="E36" s="100">
        <f>+'Antonio Nariño'!W14</f>
        <v>0.15908749999999999</v>
      </c>
      <c r="F36" s="100"/>
      <c r="G36" s="101">
        <f>+'Antonio Nariño'!X14</f>
        <v>0.152</v>
      </c>
      <c r="H36" s="101"/>
    </row>
    <row r="37" spans="2:8" x14ac:dyDescent="0.2">
      <c r="B37" s="95" t="s">
        <v>401</v>
      </c>
      <c r="C37" s="95"/>
      <c r="D37" s="95"/>
      <c r="E37" s="100">
        <f>+'Barrios Unidos'!W14</f>
        <v>0.15908749999999999</v>
      </c>
      <c r="F37" s="100"/>
      <c r="G37" s="101">
        <f>+'Barrios Unidos'!X14</f>
        <v>0.15593750000000001</v>
      </c>
      <c r="H37" s="101"/>
    </row>
    <row r="38" spans="2:8" x14ac:dyDescent="0.2">
      <c r="B38" s="95" t="s">
        <v>402</v>
      </c>
      <c r="C38" s="95"/>
      <c r="D38" s="95"/>
      <c r="E38" s="100">
        <f>+Bosa!W14</f>
        <v>0.15908749999999999</v>
      </c>
      <c r="F38" s="100"/>
      <c r="G38" s="101">
        <f>+Bosa!X14</f>
        <v>0.1536875</v>
      </c>
      <c r="H38" s="101"/>
    </row>
    <row r="39" spans="2:8" x14ac:dyDescent="0.2">
      <c r="B39" s="95" t="s">
        <v>403</v>
      </c>
      <c r="C39" s="95"/>
      <c r="D39" s="95"/>
      <c r="E39" s="100">
        <f>+Candelaria!W14</f>
        <v>0.15908749999999999</v>
      </c>
      <c r="F39" s="100"/>
      <c r="G39" s="101">
        <f>+Candelaria!X14</f>
        <v>0.1536875</v>
      </c>
      <c r="H39" s="101"/>
    </row>
    <row r="40" spans="2:8" x14ac:dyDescent="0.2">
      <c r="B40" s="95" t="s">
        <v>404</v>
      </c>
      <c r="C40" s="95"/>
      <c r="D40" s="95"/>
      <c r="E40" s="100">
        <f>+'Ciudad Bolívar'!W14</f>
        <v>0.15908749999999999</v>
      </c>
      <c r="F40" s="100"/>
      <c r="G40" s="101">
        <f>+'Ciudad Bolívar'!X14</f>
        <v>0.15031250000000002</v>
      </c>
      <c r="H40" s="101"/>
    </row>
    <row r="41" spans="2:8" x14ac:dyDescent="0.2">
      <c r="B41" s="95" t="s">
        <v>405</v>
      </c>
      <c r="C41" s="95"/>
      <c r="D41" s="95"/>
      <c r="E41" s="100">
        <f>+Chapinero!W14</f>
        <v>0.15908749999999999</v>
      </c>
      <c r="F41" s="100"/>
      <c r="G41" s="101">
        <f>+Chapinero!X14</f>
        <v>0.15031250000000002</v>
      </c>
      <c r="H41" s="101"/>
    </row>
    <row r="42" spans="2:8" x14ac:dyDescent="0.2">
      <c r="B42" s="95" t="s">
        <v>604</v>
      </c>
      <c r="C42" s="95"/>
      <c r="D42" s="95"/>
      <c r="E42" s="100">
        <f>+Engativa!W14</f>
        <v>0.15908749999999999</v>
      </c>
      <c r="F42" s="100"/>
      <c r="G42" s="101">
        <f>+Engativa!X14</f>
        <v>0.152</v>
      </c>
      <c r="H42" s="101"/>
    </row>
    <row r="43" spans="2:8" x14ac:dyDescent="0.2">
      <c r="B43" s="95" t="s">
        <v>407</v>
      </c>
      <c r="C43" s="95"/>
      <c r="D43" s="95"/>
      <c r="E43" s="100">
        <f>+Fontibón!W14</f>
        <v>0.15908749999999999</v>
      </c>
      <c r="F43" s="100"/>
      <c r="G43" s="101">
        <f>+Fontibón!X14</f>
        <v>0.144125</v>
      </c>
      <c r="H43" s="101"/>
    </row>
    <row r="44" spans="2:8" x14ac:dyDescent="0.2">
      <c r="B44" s="95" t="s">
        <v>408</v>
      </c>
      <c r="C44" s="95"/>
      <c r="D44" s="95"/>
      <c r="E44" s="100">
        <f>+Kennedy!W14</f>
        <v>0.15908749999999999</v>
      </c>
      <c r="F44" s="100"/>
      <c r="G44" s="101">
        <f>+Kennedy!X14</f>
        <v>0.14974999999999999</v>
      </c>
      <c r="H44" s="101"/>
    </row>
    <row r="45" spans="2:8" x14ac:dyDescent="0.2">
      <c r="B45" s="95" t="s">
        <v>409</v>
      </c>
      <c r="C45" s="95"/>
      <c r="D45" s="95"/>
      <c r="E45" s="100">
        <f>+Mártires!W14</f>
        <v>0.15908749999999999</v>
      </c>
      <c r="F45" s="100"/>
      <c r="G45" s="101">
        <f>+Mártires!X14</f>
        <v>0.15256249999999999</v>
      </c>
      <c r="H45" s="101"/>
    </row>
    <row r="46" spans="2:8" x14ac:dyDescent="0.2">
      <c r="B46" s="95" t="s">
        <v>416</v>
      </c>
      <c r="C46" s="95"/>
      <c r="D46" s="95"/>
      <c r="E46" s="100">
        <f>+'Puente Aranda'!W14</f>
        <v>0.15908749999999999</v>
      </c>
      <c r="F46" s="100"/>
      <c r="G46" s="101">
        <f>+'Puente Aranda'!X14</f>
        <v>0.15481249999999999</v>
      </c>
      <c r="H46" s="101"/>
    </row>
    <row r="47" spans="2:8" x14ac:dyDescent="0.2">
      <c r="B47" s="95" t="s">
        <v>410</v>
      </c>
      <c r="C47" s="95"/>
      <c r="D47" s="95"/>
      <c r="E47" s="100">
        <f>+'Rafael Uribe'!W14</f>
        <v>0.15908749999999999</v>
      </c>
      <c r="F47" s="100"/>
      <c r="G47" s="101">
        <f>+'Rafael Uribe'!X14</f>
        <v>0.1469375</v>
      </c>
      <c r="H47" s="101"/>
    </row>
    <row r="48" spans="2:8" x14ac:dyDescent="0.2">
      <c r="B48" s="95" t="s">
        <v>411</v>
      </c>
      <c r="C48" s="95"/>
      <c r="D48" s="95"/>
      <c r="E48" s="100">
        <f>+Santafe!W14</f>
        <v>0.15908749999999999</v>
      </c>
      <c r="F48" s="100"/>
      <c r="G48" s="101">
        <f>+Santafe!X14</f>
        <v>0.15762500000000002</v>
      </c>
      <c r="H48" s="101"/>
    </row>
    <row r="49" spans="2:8" x14ac:dyDescent="0.2">
      <c r="B49" s="95" t="s">
        <v>412</v>
      </c>
      <c r="C49" s="95"/>
      <c r="D49" s="95"/>
      <c r="E49" s="100">
        <f>+'San cristobal'!W14</f>
        <v>0.15908749999999999</v>
      </c>
      <c r="F49" s="100"/>
      <c r="G49" s="101">
        <f>+'San cristobal'!X14</f>
        <v>0.15312500000000001</v>
      </c>
      <c r="H49" s="101"/>
    </row>
    <row r="50" spans="2:8" x14ac:dyDescent="0.2">
      <c r="B50" s="95" t="s">
        <v>413</v>
      </c>
      <c r="C50" s="95"/>
      <c r="D50" s="95"/>
      <c r="E50" s="100">
        <f>+Suba!W14</f>
        <v>0.15908749999999999</v>
      </c>
      <c r="F50" s="100"/>
      <c r="G50" s="101">
        <f>+Suba!X14</f>
        <v>0.1469375</v>
      </c>
      <c r="H50" s="101"/>
    </row>
    <row r="51" spans="2:8" x14ac:dyDescent="0.2">
      <c r="B51" s="102" t="s">
        <v>414</v>
      </c>
      <c r="C51" s="103"/>
      <c r="D51" s="104"/>
      <c r="E51" s="100">
        <f>+Teusaquillo!W14</f>
        <v>0.15908749999999999</v>
      </c>
      <c r="F51" s="100"/>
      <c r="G51" s="101">
        <f>+Teusaquillo!X14</f>
        <v>0.14637500000000001</v>
      </c>
      <c r="H51" s="101"/>
    </row>
    <row r="52" spans="2:8" x14ac:dyDescent="0.2">
      <c r="B52" s="102" t="s">
        <v>415</v>
      </c>
      <c r="C52" s="103"/>
      <c r="D52" s="104"/>
      <c r="E52" s="100">
        <f>+Tunjuelito!W14</f>
        <v>0.15908749999999999</v>
      </c>
      <c r="F52" s="100"/>
      <c r="G52" s="101">
        <f>+Tunjuelito!X14</f>
        <v>0.14581250000000001</v>
      </c>
      <c r="H52" s="101"/>
    </row>
    <row r="53" spans="2:8" x14ac:dyDescent="0.2">
      <c r="B53" s="95" t="s">
        <v>417</v>
      </c>
      <c r="C53" s="95"/>
      <c r="D53" s="95"/>
      <c r="E53" s="100">
        <f>+Sumapaz!W14</f>
        <v>0.15908749999999999</v>
      </c>
      <c r="F53" s="100"/>
      <c r="G53" s="101">
        <f>+Sumapaz!X14</f>
        <v>0.1565</v>
      </c>
      <c r="H53" s="101"/>
    </row>
    <row r="54" spans="2:8" x14ac:dyDescent="0.2">
      <c r="B54" s="95" t="s">
        <v>418</v>
      </c>
      <c r="C54" s="95"/>
      <c r="D54" s="95"/>
      <c r="E54" s="100">
        <f>+Usme!W14</f>
        <v>0.15908749999999999</v>
      </c>
      <c r="F54" s="100"/>
      <c r="G54" s="101">
        <f>+Usme!X14</f>
        <v>0.14299999999999999</v>
      </c>
      <c r="H54" s="101"/>
    </row>
    <row r="55" spans="2:8" x14ac:dyDescent="0.2">
      <c r="B55" s="95" t="s">
        <v>419</v>
      </c>
      <c r="C55" s="95"/>
      <c r="D55" s="95"/>
      <c r="E55" s="100">
        <f>+Usaquén!W14</f>
        <v>0.15908749999999999</v>
      </c>
      <c r="F55" s="100"/>
      <c r="G55" s="101">
        <f>+Usaquén!X14</f>
        <v>0.14974999999999999</v>
      </c>
      <c r="H55" s="101"/>
    </row>
  </sheetData>
  <mergeCells count="92">
    <mergeCell ref="E52:F52"/>
    <mergeCell ref="E53:F53"/>
    <mergeCell ref="E54:F54"/>
    <mergeCell ref="E55:F55"/>
    <mergeCell ref="G52:H52"/>
    <mergeCell ref="G53:H53"/>
    <mergeCell ref="G44:H44"/>
    <mergeCell ref="G45:H45"/>
    <mergeCell ref="G46:H46"/>
    <mergeCell ref="G54:H54"/>
    <mergeCell ref="G55:H55"/>
    <mergeCell ref="E49:F49"/>
    <mergeCell ref="E50:F50"/>
    <mergeCell ref="E51:F51"/>
    <mergeCell ref="G47:H47"/>
    <mergeCell ref="G48:H48"/>
    <mergeCell ref="G49:H49"/>
    <mergeCell ref="G50:H50"/>
    <mergeCell ref="G51:H51"/>
    <mergeCell ref="E44:F44"/>
    <mergeCell ref="E45:F45"/>
    <mergeCell ref="E46:F46"/>
    <mergeCell ref="E47:F47"/>
    <mergeCell ref="E48:F48"/>
    <mergeCell ref="B54:D54"/>
    <mergeCell ref="B55:D55"/>
    <mergeCell ref="B46:D46"/>
    <mergeCell ref="B47:D47"/>
    <mergeCell ref="B48:D48"/>
    <mergeCell ref="B49:D49"/>
    <mergeCell ref="B50:D50"/>
    <mergeCell ref="B51:D51"/>
    <mergeCell ref="B44:D44"/>
    <mergeCell ref="B45:D45"/>
    <mergeCell ref="B40:D40"/>
    <mergeCell ref="B52:D52"/>
    <mergeCell ref="B53:D53"/>
    <mergeCell ref="B41:D41"/>
    <mergeCell ref="E41:F41"/>
    <mergeCell ref="G41:H41"/>
    <mergeCell ref="B42:D42"/>
    <mergeCell ref="B43:D43"/>
    <mergeCell ref="E42:F42"/>
    <mergeCell ref="E43:F43"/>
    <mergeCell ref="G42:H42"/>
    <mergeCell ref="G43:H43"/>
    <mergeCell ref="B39:D39"/>
    <mergeCell ref="E39:F39"/>
    <mergeCell ref="G39:H39"/>
    <mergeCell ref="E40:F40"/>
    <mergeCell ref="G40:H40"/>
    <mergeCell ref="B37:D37"/>
    <mergeCell ref="E37:F37"/>
    <mergeCell ref="G37:H37"/>
    <mergeCell ref="B38:D38"/>
    <mergeCell ref="E38:F38"/>
    <mergeCell ref="G38:H38"/>
    <mergeCell ref="B35:D35"/>
    <mergeCell ref="E35:F35"/>
    <mergeCell ref="G35:H35"/>
    <mergeCell ref="B36:D36"/>
    <mergeCell ref="E36:F36"/>
    <mergeCell ref="G36:H36"/>
    <mergeCell ref="G14:H14"/>
    <mergeCell ref="E8:F8"/>
    <mergeCell ref="B34:D34"/>
    <mergeCell ref="E34:F34"/>
    <mergeCell ref="G34:H34"/>
    <mergeCell ref="A3:I3"/>
    <mergeCell ref="A4:I4"/>
    <mergeCell ref="B6:H6"/>
    <mergeCell ref="B18:H18"/>
    <mergeCell ref="B14:D14"/>
    <mergeCell ref="B8:D8"/>
    <mergeCell ref="B9:D9"/>
    <mergeCell ref="B10:D10"/>
    <mergeCell ref="B11:D11"/>
    <mergeCell ref="E14:F14"/>
    <mergeCell ref="G8:H8"/>
    <mergeCell ref="G9:H9"/>
    <mergeCell ref="G10:H10"/>
    <mergeCell ref="G11:H11"/>
    <mergeCell ref="G12:H12"/>
    <mergeCell ref="G13:H13"/>
    <mergeCell ref="J4:M4"/>
    <mergeCell ref="E12:F12"/>
    <mergeCell ref="E13:F13"/>
    <mergeCell ref="B12:D12"/>
    <mergeCell ref="B13:D13"/>
    <mergeCell ref="E9:F9"/>
    <mergeCell ref="E10:F10"/>
    <mergeCell ref="E11:F1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14"/>
  <sheetViews>
    <sheetView topLeftCell="G11" zoomScale="66" zoomScaleNormal="66" workbookViewId="0">
      <selection activeCell="X13" sqref="X13"/>
    </sheetView>
  </sheetViews>
  <sheetFormatPr baseColWidth="10" defaultRowHeight="16.5" x14ac:dyDescent="0.3"/>
  <cols>
    <col min="1" max="1" width="17.28515625" style="7" customWidth="1"/>
    <col min="2" max="3" width="11.42578125" style="7"/>
    <col min="4" max="4" width="11.42578125" style="21"/>
    <col min="5" max="5" width="30.42578125" style="7" customWidth="1"/>
    <col min="6" max="6" width="42.140625" style="7" customWidth="1"/>
    <col min="7" max="7" width="22.42578125" style="7" customWidth="1"/>
    <col min="8" max="8" width="19" style="7" customWidth="1"/>
    <col min="9" max="9" width="29" style="7" customWidth="1"/>
    <col min="10" max="10" width="13.5703125" style="7" customWidth="1"/>
    <col min="11" max="22" width="5.85546875" style="7" customWidth="1"/>
    <col min="23" max="23" width="13.140625" style="7" customWidth="1"/>
    <col min="24" max="24" width="14.42578125" style="7" customWidth="1"/>
    <col min="25" max="25" width="12.140625" style="7" customWidth="1"/>
    <col min="26" max="26" width="64.85546875" style="7" customWidth="1"/>
    <col min="27" max="16384" width="11.42578125" style="7"/>
  </cols>
  <sheetData>
    <row r="3" spans="1:26" ht="42" customHeight="1" x14ac:dyDescent="0.3">
      <c r="A3" s="105" t="s">
        <v>252</v>
      </c>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1:26" ht="39.75" customHeight="1" x14ac:dyDescent="0.3">
      <c r="A4" s="106" t="s">
        <v>251</v>
      </c>
      <c r="B4" s="106" t="s">
        <v>264</v>
      </c>
      <c r="C4" s="106"/>
      <c r="D4" s="106" t="s">
        <v>265</v>
      </c>
      <c r="E4" s="106" t="s">
        <v>266</v>
      </c>
      <c r="F4" s="106"/>
      <c r="G4" s="106" t="s">
        <v>267</v>
      </c>
      <c r="H4" s="106" t="s">
        <v>268</v>
      </c>
      <c r="I4" s="106" t="s">
        <v>269</v>
      </c>
      <c r="J4" s="106" t="s">
        <v>270</v>
      </c>
      <c r="K4" s="106" t="s">
        <v>0</v>
      </c>
      <c r="L4" s="106"/>
      <c r="M4" s="106"/>
      <c r="N4" s="106"/>
      <c r="O4" s="106"/>
      <c r="P4" s="106"/>
      <c r="Q4" s="106"/>
      <c r="R4" s="106"/>
      <c r="S4" s="106"/>
      <c r="T4" s="106"/>
      <c r="U4" s="106"/>
      <c r="V4" s="106"/>
      <c r="W4" s="106" t="s">
        <v>247</v>
      </c>
      <c r="X4" s="106"/>
      <c r="Y4" s="106"/>
      <c r="Z4" s="106"/>
    </row>
    <row r="5" spans="1:26" ht="59.25" customHeight="1" x14ac:dyDescent="0.3">
      <c r="A5" s="106"/>
      <c r="B5" s="106"/>
      <c r="C5" s="106"/>
      <c r="D5" s="106"/>
      <c r="E5" s="106"/>
      <c r="F5" s="106"/>
      <c r="G5" s="106"/>
      <c r="H5" s="106"/>
      <c r="I5" s="106"/>
      <c r="J5" s="106"/>
      <c r="K5" s="56" t="s">
        <v>1</v>
      </c>
      <c r="L5" s="56" t="s">
        <v>2</v>
      </c>
      <c r="M5" s="56" t="s">
        <v>3</v>
      </c>
      <c r="N5" s="56" t="s">
        <v>4</v>
      </c>
      <c r="O5" s="56" t="s">
        <v>5</v>
      </c>
      <c r="P5" s="56" t="s">
        <v>6</v>
      </c>
      <c r="Q5" s="56" t="s">
        <v>7</v>
      </c>
      <c r="R5" s="56" t="s">
        <v>8</v>
      </c>
      <c r="S5" s="56" t="s">
        <v>9</v>
      </c>
      <c r="T5" s="56" t="s">
        <v>10</v>
      </c>
      <c r="U5" s="56" t="s">
        <v>11</v>
      </c>
      <c r="V5" s="56" t="s">
        <v>12</v>
      </c>
      <c r="W5" s="42" t="s">
        <v>248</v>
      </c>
      <c r="X5" s="42" t="s">
        <v>249</v>
      </c>
      <c r="Y5" s="42" t="s">
        <v>250</v>
      </c>
      <c r="Z5" s="42" t="s">
        <v>271</v>
      </c>
    </row>
    <row r="6" spans="1:26" ht="141" customHeight="1" x14ac:dyDescent="0.3">
      <c r="A6" s="107" t="s">
        <v>255</v>
      </c>
      <c r="B6" s="108" t="s">
        <v>62</v>
      </c>
      <c r="C6" s="108"/>
      <c r="D6" s="8" t="s">
        <v>63</v>
      </c>
      <c r="E6" s="109" t="s">
        <v>64</v>
      </c>
      <c r="F6" s="109"/>
      <c r="G6" s="41" t="s">
        <v>65</v>
      </c>
      <c r="H6" s="41" t="s">
        <v>66</v>
      </c>
      <c r="I6" s="8" t="s">
        <v>67</v>
      </c>
      <c r="J6" s="8" t="s">
        <v>19</v>
      </c>
      <c r="K6" s="51">
        <f>100/2</f>
        <v>50</v>
      </c>
      <c r="L6" s="51">
        <f>100/2</f>
        <v>50</v>
      </c>
      <c r="M6" s="9"/>
      <c r="N6" s="9"/>
      <c r="O6" s="9"/>
      <c r="P6" s="9"/>
      <c r="Q6" s="9"/>
      <c r="R6" s="9"/>
      <c r="S6" s="9"/>
      <c r="T6" s="9"/>
      <c r="U6" s="9"/>
      <c r="V6" s="9"/>
      <c r="W6" s="10">
        <v>1</v>
      </c>
      <c r="X6" s="10">
        <v>1</v>
      </c>
      <c r="Y6" s="10">
        <f t="shared" ref="Y6:Y13" si="0">+X6/100%</f>
        <v>1</v>
      </c>
      <c r="Z6" s="40" t="s">
        <v>539</v>
      </c>
    </row>
    <row r="7" spans="1:26" ht="165" x14ac:dyDescent="0.3">
      <c r="A7" s="107"/>
      <c r="B7" s="108"/>
      <c r="C7" s="108"/>
      <c r="D7" s="8" t="s">
        <v>73</v>
      </c>
      <c r="E7" s="109" t="s">
        <v>74</v>
      </c>
      <c r="F7" s="109"/>
      <c r="G7" s="41" t="s">
        <v>75</v>
      </c>
      <c r="H7" s="41" t="s">
        <v>76</v>
      </c>
      <c r="I7" s="8" t="s">
        <v>77</v>
      </c>
      <c r="J7" s="8" t="s">
        <v>78</v>
      </c>
      <c r="K7" s="13"/>
      <c r="L7" s="13"/>
      <c r="M7" s="13"/>
      <c r="N7" s="13"/>
      <c r="O7" s="50"/>
      <c r="P7" s="44">
        <f>100/2</f>
        <v>50</v>
      </c>
      <c r="Q7" s="13"/>
      <c r="R7" s="13"/>
      <c r="S7" s="44">
        <f>100/2</f>
        <v>50</v>
      </c>
      <c r="T7" s="13"/>
      <c r="U7" s="13"/>
      <c r="V7" s="13"/>
      <c r="W7" s="10">
        <v>0</v>
      </c>
      <c r="X7" s="10">
        <v>0</v>
      </c>
      <c r="Y7" s="10">
        <f t="shared" si="0"/>
        <v>0</v>
      </c>
      <c r="Z7" s="60" t="s">
        <v>387</v>
      </c>
    </row>
    <row r="8" spans="1:26" ht="66" x14ac:dyDescent="0.3">
      <c r="A8" s="107"/>
      <c r="B8" s="108"/>
      <c r="C8" s="108"/>
      <c r="D8" s="8" t="s">
        <v>79</v>
      </c>
      <c r="E8" s="112" t="s">
        <v>80</v>
      </c>
      <c r="F8" s="112"/>
      <c r="G8" s="41" t="s">
        <v>81</v>
      </c>
      <c r="H8" s="41" t="s">
        <v>82</v>
      </c>
      <c r="I8" s="1" t="s">
        <v>78</v>
      </c>
      <c r="J8" s="8" t="s">
        <v>19</v>
      </c>
      <c r="K8" s="14"/>
      <c r="L8" s="1"/>
      <c r="M8" s="50"/>
      <c r="N8" s="50"/>
      <c r="O8" s="44">
        <f>100/3</f>
        <v>33.333333333333336</v>
      </c>
      <c r="P8" s="1"/>
      <c r="Q8" s="1"/>
      <c r="R8" s="44">
        <f>100/3</f>
        <v>33.333333333333336</v>
      </c>
      <c r="S8" s="1"/>
      <c r="T8" s="1"/>
      <c r="U8" s="44">
        <f>100/3</f>
        <v>33.333333333333336</v>
      </c>
      <c r="V8" s="1"/>
      <c r="W8" s="10">
        <v>0</v>
      </c>
      <c r="X8" s="10">
        <v>0</v>
      </c>
      <c r="Y8" s="10">
        <f t="shared" si="0"/>
        <v>0</v>
      </c>
      <c r="Z8" s="60" t="s">
        <v>387</v>
      </c>
    </row>
    <row r="9" spans="1:26" ht="66" x14ac:dyDescent="0.3">
      <c r="A9" s="107"/>
      <c r="B9" s="113" t="s">
        <v>83</v>
      </c>
      <c r="C9" s="113"/>
      <c r="D9" s="8" t="s">
        <v>84</v>
      </c>
      <c r="E9" s="109" t="s">
        <v>85</v>
      </c>
      <c r="F9" s="109"/>
      <c r="G9" s="41" t="s">
        <v>86</v>
      </c>
      <c r="H9" s="41" t="s">
        <v>87</v>
      </c>
      <c r="I9" s="8" t="s">
        <v>88</v>
      </c>
      <c r="J9" s="8" t="s">
        <v>89</v>
      </c>
      <c r="K9" s="14"/>
      <c r="L9" s="1"/>
      <c r="M9" s="1"/>
      <c r="N9" s="8"/>
      <c r="O9" s="8"/>
      <c r="P9" s="44">
        <f>100/7</f>
        <v>14.285714285714286</v>
      </c>
      <c r="Q9" s="44">
        <f>100/7</f>
        <v>14.285714285714286</v>
      </c>
      <c r="R9" s="44">
        <f>100/7</f>
        <v>14.285714285714286</v>
      </c>
      <c r="S9" s="44">
        <f>100/7</f>
        <v>14.285714285714286</v>
      </c>
      <c r="T9" s="44">
        <v>14.285714285714286</v>
      </c>
      <c r="U9" s="44">
        <v>14.285714285714286</v>
      </c>
      <c r="V9" s="44">
        <v>14.285714285714286</v>
      </c>
      <c r="W9" s="10">
        <v>0</v>
      </c>
      <c r="X9" s="10">
        <v>0</v>
      </c>
      <c r="Y9" s="10">
        <f t="shared" si="0"/>
        <v>0</v>
      </c>
      <c r="Z9" s="60" t="s">
        <v>387</v>
      </c>
    </row>
    <row r="10" spans="1:26" ht="66" x14ac:dyDescent="0.3">
      <c r="A10" s="107"/>
      <c r="B10" s="113"/>
      <c r="C10" s="113"/>
      <c r="D10" s="8" t="s">
        <v>90</v>
      </c>
      <c r="E10" s="109" t="s">
        <v>91</v>
      </c>
      <c r="F10" s="109"/>
      <c r="G10" s="41" t="s">
        <v>92</v>
      </c>
      <c r="H10" s="41" t="s">
        <v>93</v>
      </c>
      <c r="I10" s="8" t="s">
        <v>94</v>
      </c>
      <c r="J10" s="8" t="s">
        <v>95</v>
      </c>
      <c r="K10" s="13"/>
      <c r="L10" s="50"/>
      <c r="M10" s="50"/>
      <c r="N10" s="50"/>
      <c r="O10" s="51">
        <v>50</v>
      </c>
      <c r="P10" s="44">
        <v>50</v>
      </c>
      <c r="Q10" s="9"/>
      <c r="R10" s="9"/>
      <c r="S10" s="9"/>
      <c r="T10" s="9"/>
      <c r="U10" s="9"/>
      <c r="V10" s="9"/>
      <c r="W10" s="10">
        <v>0</v>
      </c>
      <c r="X10" s="10">
        <v>0</v>
      </c>
      <c r="Y10" s="10">
        <f t="shared" si="0"/>
        <v>0</v>
      </c>
      <c r="Z10" s="60" t="s">
        <v>387</v>
      </c>
    </row>
    <row r="11" spans="1:26" ht="66" x14ac:dyDescent="0.3">
      <c r="A11" s="107"/>
      <c r="B11" s="108" t="s">
        <v>105</v>
      </c>
      <c r="C11" s="108"/>
      <c r="D11" s="8" t="s">
        <v>106</v>
      </c>
      <c r="E11" s="109" t="s">
        <v>107</v>
      </c>
      <c r="F11" s="109"/>
      <c r="G11" s="41" t="s">
        <v>108</v>
      </c>
      <c r="H11" s="41" t="s">
        <v>109</v>
      </c>
      <c r="I11" s="8" t="s">
        <v>94</v>
      </c>
      <c r="J11" s="8" t="s">
        <v>19</v>
      </c>
      <c r="K11" s="9"/>
      <c r="L11" s="50"/>
      <c r="M11" s="50"/>
      <c r="N11" s="50"/>
      <c r="O11" s="51">
        <v>50</v>
      </c>
      <c r="P11" s="51">
        <v>50</v>
      </c>
      <c r="Q11" s="52"/>
      <c r="R11" s="52"/>
      <c r="S11" s="52"/>
      <c r="T11" s="52"/>
      <c r="U11" s="52"/>
      <c r="V11" s="52"/>
      <c r="W11" s="10">
        <v>0</v>
      </c>
      <c r="X11" s="10">
        <v>0</v>
      </c>
      <c r="Y11" s="10">
        <f t="shared" si="0"/>
        <v>0</v>
      </c>
      <c r="Z11" s="60" t="s">
        <v>387</v>
      </c>
    </row>
    <row r="12" spans="1:26" ht="115.5" x14ac:dyDescent="0.3">
      <c r="A12" s="107"/>
      <c r="B12" s="108" t="s">
        <v>115</v>
      </c>
      <c r="C12" s="108"/>
      <c r="D12" s="8" t="s">
        <v>116</v>
      </c>
      <c r="E12" s="112" t="s">
        <v>117</v>
      </c>
      <c r="F12" s="112"/>
      <c r="G12" s="41" t="s">
        <v>118</v>
      </c>
      <c r="H12" s="41" t="s">
        <v>119</v>
      </c>
      <c r="I12" s="8" t="s">
        <v>120</v>
      </c>
      <c r="J12" s="1" t="s">
        <v>94</v>
      </c>
      <c r="K12" s="5"/>
      <c r="L12" s="50"/>
      <c r="M12" s="50"/>
      <c r="N12" s="50"/>
      <c r="O12" s="51">
        <f>100/3</f>
        <v>33.333333333333336</v>
      </c>
      <c r="P12" s="51">
        <f>100/3</f>
        <v>33.333333333333336</v>
      </c>
      <c r="Q12" s="51">
        <f>100/3</f>
        <v>33.333333333333336</v>
      </c>
      <c r="R12" s="9"/>
      <c r="S12" s="9"/>
      <c r="T12" s="9"/>
      <c r="U12" s="9"/>
      <c r="V12" s="9"/>
      <c r="W12" s="10">
        <v>0</v>
      </c>
      <c r="X12" s="10">
        <v>0</v>
      </c>
      <c r="Y12" s="10">
        <f t="shared" si="0"/>
        <v>0</v>
      </c>
      <c r="Z12" s="60" t="s">
        <v>387</v>
      </c>
    </row>
    <row r="13" spans="1:26" ht="150.75" customHeight="1" x14ac:dyDescent="0.3">
      <c r="A13" s="43" t="s">
        <v>257</v>
      </c>
      <c r="B13" s="127" t="s">
        <v>152</v>
      </c>
      <c r="C13" s="128"/>
      <c r="D13" s="8" t="s">
        <v>158</v>
      </c>
      <c r="E13" s="129" t="s">
        <v>159</v>
      </c>
      <c r="F13" s="130"/>
      <c r="G13" s="16" t="s">
        <v>160</v>
      </c>
      <c r="H13" s="16" t="s">
        <v>161</v>
      </c>
      <c r="I13" s="8" t="s">
        <v>162</v>
      </c>
      <c r="J13" s="8" t="s">
        <v>19</v>
      </c>
      <c r="K13" s="8"/>
      <c r="L13" s="51">
        <f>100/11</f>
        <v>9.0909090909090917</v>
      </c>
      <c r="M13" s="51">
        <f t="shared" ref="M13:V13" si="1">100/11</f>
        <v>9.0909090909090917</v>
      </c>
      <c r="N13" s="51">
        <f t="shared" si="1"/>
        <v>9.0909090909090917</v>
      </c>
      <c r="O13" s="51">
        <f t="shared" si="1"/>
        <v>9.0909090909090917</v>
      </c>
      <c r="P13" s="51">
        <f t="shared" si="1"/>
        <v>9.0909090909090917</v>
      </c>
      <c r="Q13" s="51">
        <f t="shared" si="1"/>
        <v>9.0909090909090917</v>
      </c>
      <c r="R13" s="51">
        <f t="shared" si="1"/>
        <v>9.0909090909090917</v>
      </c>
      <c r="S13" s="51">
        <f t="shared" si="1"/>
        <v>9.0909090909090917</v>
      </c>
      <c r="T13" s="51">
        <f t="shared" si="1"/>
        <v>9.0909090909090917</v>
      </c>
      <c r="U13" s="51">
        <f t="shared" si="1"/>
        <v>9.0909090909090917</v>
      </c>
      <c r="V13" s="51">
        <f t="shared" si="1"/>
        <v>9.0909090909090917</v>
      </c>
      <c r="W13" s="10">
        <v>0.2727</v>
      </c>
      <c r="X13" s="10">
        <v>0.216</v>
      </c>
      <c r="Y13" s="10">
        <f t="shared" si="0"/>
        <v>0.216</v>
      </c>
      <c r="Z13" s="61" t="s">
        <v>395</v>
      </c>
    </row>
    <row r="14" spans="1:26" x14ac:dyDescent="0.3">
      <c r="W14" s="63">
        <f>+AVERAGE(W6:W13)</f>
        <v>0.15908749999999999</v>
      </c>
      <c r="X14" s="63">
        <f>+AVERAGE(X6:X13)</f>
        <v>0.152</v>
      </c>
    </row>
  </sheetData>
  <autoFilter ref="A4:Z13">
    <filterColumn colId="1" showButton="0"/>
    <filterColumn colId="4"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autoFilter>
  <mergeCells count="25">
    <mergeCell ref="A3:Z3"/>
    <mergeCell ref="A4:A5"/>
    <mergeCell ref="B4:C5"/>
    <mergeCell ref="D4:D5"/>
    <mergeCell ref="E4:F5"/>
    <mergeCell ref="G4:G5"/>
    <mergeCell ref="H4:H5"/>
    <mergeCell ref="I4:I5"/>
    <mergeCell ref="J4:J5"/>
    <mergeCell ref="K4:V4"/>
    <mergeCell ref="W4:Z4"/>
    <mergeCell ref="B13:C13"/>
    <mergeCell ref="E13:F13"/>
    <mergeCell ref="A6:A12"/>
    <mergeCell ref="B6:C8"/>
    <mergeCell ref="E6:F6"/>
    <mergeCell ref="E7:F7"/>
    <mergeCell ref="E8:F8"/>
    <mergeCell ref="B9:C10"/>
    <mergeCell ref="E9:F9"/>
    <mergeCell ref="E10:F10"/>
    <mergeCell ref="B11:C11"/>
    <mergeCell ref="E11:F11"/>
    <mergeCell ref="B12:C12"/>
    <mergeCell ref="E12:F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4"/>
  <sheetViews>
    <sheetView topLeftCell="G11" zoomScale="66" zoomScaleNormal="66" workbookViewId="0">
      <selection activeCell="X13" sqref="X13"/>
    </sheetView>
  </sheetViews>
  <sheetFormatPr baseColWidth="10" defaultRowHeight="16.5" x14ac:dyDescent="0.3"/>
  <cols>
    <col min="1" max="1" width="17.28515625" style="7" customWidth="1"/>
    <col min="2" max="3" width="13.85546875" style="83" customWidth="1"/>
    <col min="4" max="4" width="11.42578125" style="21"/>
    <col min="5" max="5" width="30.42578125" style="7" customWidth="1"/>
    <col min="6" max="6" width="42.140625" style="7" customWidth="1"/>
    <col min="7" max="7" width="27.140625" style="7" customWidth="1"/>
    <col min="8" max="8" width="22" style="7" customWidth="1"/>
    <col min="9" max="9" width="29" style="7" customWidth="1"/>
    <col min="10" max="10" width="17.42578125" style="7" customWidth="1"/>
    <col min="11" max="22" width="5.85546875" style="7" customWidth="1"/>
    <col min="23" max="23" width="13.140625" style="7" customWidth="1"/>
    <col min="24" max="24" width="14.42578125" style="7" customWidth="1"/>
    <col min="25" max="25" width="12.140625" style="7" customWidth="1"/>
    <col min="26" max="26" width="64.85546875" style="7" customWidth="1"/>
    <col min="27" max="16384" width="11.42578125" style="7"/>
  </cols>
  <sheetData>
    <row r="2" spans="1:26" ht="17.25" thickBot="1" x14ac:dyDescent="0.35"/>
    <row r="3" spans="1:26" ht="42" customHeight="1" thickBot="1" x14ac:dyDescent="0.35">
      <c r="A3" s="137" t="s">
        <v>252</v>
      </c>
      <c r="B3" s="138"/>
      <c r="C3" s="138"/>
      <c r="D3" s="138"/>
      <c r="E3" s="138"/>
      <c r="F3" s="138"/>
      <c r="G3" s="138"/>
      <c r="H3" s="138"/>
      <c r="I3" s="138"/>
      <c r="J3" s="138"/>
      <c r="K3" s="138"/>
      <c r="L3" s="138"/>
      <c r="M3" s="138"/>
      <c r="N3" s="138"/>
      <c r="O3" s="138"/>
      <c r="P3" s="138"/>
      <c r="Q3" s="138"/>
      <c r="R3" s="138"/>
      <c r="S3" s="138"/>
      <c r="T3" s="138"/>
      <c r="U3" s="138"/>
      <c r="V3" s="138"/>
      <c r="W3" s="138"/>
      <c r="X3" s="138"/>
      <c r="Y3" s="138"/>
      <c r="Z3" s="139"/>
    </row>
    <row r="4" spans="1:26" ht="39.75" customHeight="1" x14ac:dyDescent="0.3">
      <c r="A4" s="140" t="s">
        <v>251</v>
      </c>
      <c r="B4" s="141" t="s">
        <v>264</v>
      </c>
      <c r="C4" s="141"/>
      <c r="D4" s="140" t="s">
        <v>265</v>
      </c>
      <c r="E4" s="140" t="s">
        <v>266</v>
      </c>
      <c r="F4" s="140"/>
      <c r="G4" s="140" t="s">
        <v>267</v>
      </c>
      <c r="H4" s="140" t="s">
        <v>268</v>
      </c>
      <c r="I4" s="140" t="s">
        <v>269</v>
      </c>
      <c r="J4" s="140" t="s">
        <v>270</v>
      </c>
      <c r="K4" s="140" t="s">
        <v>0</v>
      </c>
      <c r="L4" s="140"/>
      <c r="M4" s="140"/>
      <c r="N4" s="140"/>
      <c r="O4" s="140"/>
      <c r="P4" s="140"/>
      <c r="Q4" s="140"/>
      <c r="R4" s="140"/>
      <c r="S4" s="140"/>
      <c r="T4" s="140"/>
      <c r="U4" s="140"/>
      <c r="V4" s="140"/>
      <c r="W4" s="140" t="s">
        <v>247</v>
      </c>
      <c r="X4" s="140"/>
      <c r="Y4" s="140"/>
      <c r="Z4" s="140"/>
    </row>
    <row r="5" spans="1:26" ht="59.25" customHeight="1" x14ac:dyDescent="0.3">
      <c r="A5" s="106"/>
      <c r="B5" s="142"/>
      <c r="C5" s="142"/>
      <c r="D5" s="106"/>
      <c r="E5" s="106"/>
      <c r="F5" s="106"/>
      <c r="G5" s="106"/>
      <c r="H5" s="106"/>
      <c r="I5" s="106"/>
      <c r="J5" s="106"/>
      <c r="K5" s="56" t="s">
        <v>1</v>
      </c>
      <c r="L5" s="56" t="s">
        <v>2</v>
      </c>
      <c r="M5" s="56" t="s">
        <v>3</v>
      </c>
      <c r="N5" s="56" t="s">
        <v>4</v>
      </c>
      <c r="O5" s="56" t="s">
        <v>5</v>
      </c>
      <c r="P5" s="56" t="s">
        <v>6</v>
      </c>
      <c r="Q5" s="56" t="s">
        <v>7</v>
      </c>
      <c r="R5" s="56" t="s">
        <v>8</v>
      </c>
      <c r="S5" s="56" t="s">
        <v>9</v>
      </c>
      <c r="T5" s="56" t="s">
        <v>10</v>
      </c>
      <c r="U5" s="56" t="s">
        <v>11</v>
      </c>
      <c r="V5" s="56" t="s">
        <v>12</v>
      </c>
      <c r="W5" s="42" t="s">
        <v>248</v>
      </c>
      <c r="X5" s="42" t="s">
        <v>249</v>
      </c>
      <c r="Y5" s="42" t="s">
        <v>250</v>
      </c>
      <c r="Z5" s="42" t="s">
        <v>271</v>
      </c>
    </row>
    <row r="6" spans="1:26" ht="141" customHeight="1" x14ac:dyDescent="0.3">
      <c r="A6" s="107" t="s">
        <v>255</v>
      </c>
      <c r="B6" s="133" t="s">
        <v>62</v>
      </c>
      <c r="C6" s="133"/>
      <c r="D6" s="8" t="s">
        <v>63</v>
      </c>
      <c r="E6" s="134" t="s">
        <v>64</v>
      </c>
      <c r="F6" s="135"/>
      <c r="G6" s="41" t="s">
        <v>65</v>
      </c>
      <c r="H6" s="41" t="s">
        <v>66</v>
      </c>
      <c r="I6" s="8" t="s">
        <v>67</v>
      </c>
      <c r="J6" s="8" t="s">
        <v>19</v>
      </c>
      <c r="K6" s="51">
        <f>100/2</f>
        <v>50</v>
      </c>
      <c r="L6" s="51">
        <f>100/2</f>
        <v>50</v>
      </c>
      <c r="M6" s="9"/>
      <c r="N6" s="9"/>
      <c r="O6" s="9"/>
      <c r="P6" s="9"/>
      <c r="Q6" s="9"/>
      <c r="R6" s="9"/>
      <c r="S6" s="9"/>
      <c r="T6" s="9"/>
      <c r="U6" s="9"/>
      <c r="V6" s="9"/>
      <c r="W6" s="10">
        <v>1</v>
      </c>
      <c r="X6" s="10">
        <v>1</v>
      </c>
      <c r="Y6" s="10">
        <f t="shared" ref="Y6:Y13" si="0">+X6/100%</f>
        <v>1</v>
      </c>
      <c r="Z6" s="40" t="s">
        <v>539</v>
      </c>
    </row>
    <row r="7" spans="1:26" ht="99" x14ac:dyDescent="0.3">
      <c r="A7" s="107"/>
      <c r="B7" s="133"/>
      <c r="C7" s="133"/>
      <c r="D7" s="8" t="s">
        <v>73</v>
      </c>
      <c r="E7" s="109" t="s">
        <v>74</v>
      </c>
      <c r="F7" s="109"/>
      <c r="G7" s="41" t="s">
        <v>75</v>
      </c>
      <c r="H7" s="41" t="s">
        <v>76</v>
      </c>
      <c r="I7" s="8" t="s">
        <v>77</v>
      </c>
      <c r="J7" s="8" t="s">
        <v>78</v>
      </c>
      <c r="K7" s="13"/>
      <c r="L7" s="13"/>
      <c r="M7" s="13"/>
      <c r="N7" s="13"/>
      <c r="O7" s="50"/>
      <c r="P7" s="44">
        <f>100/2</f>
        <v>50</v>
      </c>
      <c r="Q7" s="13"/>
      <c r="R7" s="13"/>
      <c r="S7" s="44">
        <f>100/2</f>
        <v>50</v>
      </c>
      <c r="T7" s="13"/>
      <c r="U7" s="13"/>
      <c r="V7" s="13"/>
      <c r="W7" s="10">
        <v>0</v>
      </c>
      <c r="X7" s="10">
        <v>0</v>
      </c>
      <c r="Y7" s="10">
        <f t="shared" si="0"/>
        <v>0</v>
      </c>
      <c r="Z7" s="60" t="s">
        <v>387</v>
      </c>
    </row>
    <row r="8" spans="1:26" ht="66" x14ac:dyDescent="0.3">
      <c r="A8" s="107"/>
      <c r="B8" s="133"/>
      <c r="C8" s="133"/>
      <c r="D8" s="8" t="s">
        <v>79</v>
      </c>
      <c r="E8" s="112" t="s">
        <v>80</v>
      </c>
      <c r="F8" s="112"/>
      <c r="G8" s="41" t="s">
        <v>81</v>
      </c>
      <c r="H8" s="41" t="s">
        <v>82</v>
      </c>
      <c r="I8" s="1" t="s">
        <v>78</v>
      </c>
      <c r="J8" s="8" t="s">
        <v>19</v>
      </c>
      <c r="K8" s="14"/>
      <c r="L8" s="1"/>
      <c r="M8" s="50"/>
      <c r="N8" s="50"/>
      <c r="O8" s="44">
        <f>100/3</f>
        <v>33.333333333333336</v>
      </c>
      <c r="P8" s="1"/>
      <c r="Q8" s="1"/>
      <c r="R8" s="44">
        <f>100/3</f>
        <v>33.333333333333336</v>
      </c>
      <c r="S8" s="1"/>
      <c r="T8" s="1"/>
      <c r="U8" s="44">
        <f>100/3</f>
        <v>33.333333333333336</v>
      </c>
      <c r="V8" s="1"/>
      <c r="W8" s="10">
        <v>0</v>
      </c>
      <c r="X8" s="10">
        <v>0</v>
      </c>
      <c r="Y8" s="10">
        <f t="shared" si="0"/>
        <v>0</v>
      </c>
      <c r="Z8" s="60" t="s">
        <v>387</v>
      </c>
    </row>
    <row r="9" spans="1:26" ht="94.5" customHeight="1" x14ac:dyDescent="0.3">
      <c r="A9" s="107"/>
      <c r="B9" s="136" t="s">
        <v>83</v>
      </c>
      <c r="C9" s="136"/>
      <c r="D9" s="8" t="s">
        <v>84</v>
      </c>
      <c r="E9" s="109" t="s">
        <v>85</v>
      </c>
      <c r="F9" s="109"/>
      <c r="G9" s="41" t="s">
        <v>86</v>
      </c>
      <c r="H9" s="41" t="s">
        <v>87</v>
      </c>
      <c r="I9" s="8" t="s">
        <v>88</v>
      </c>
      <c r="J9" s="8" t="s">
        <v>89</v>
      </c>
      <c r="K9" s="14"/>
      <c r="L9" s="1"/>
      <c r="M9" s="1"/>
      <c r="N9" s="8"/>
      <c r="O9" s="8"/>
      <c r="P9" s="44">
        <f>100/7</f>
        <v>14.285714285714286</v>
      </c>
      <c r="Q9" s="44">
        <f>100/7</f>
        <v>14.285714285714286</v>
      </c>
      <c r="R9" s="44">
        <f>100/7</f>
        <v>14.285714285714286</v>
      </c>
      <c r="S9" s="44">
        <f>100/7</f>
        <v>14.285714285714286</v>
      </c>
      <c r="T9" s="44">
        <v>14.285714285714286</v>
      </c>
      <c r="U9" s="44">
        <v>14.285714285714286</v>
      </c>
      <c r="V9" s="44">
        <v>14.285714285714286</v>
      </c>
      <c r="W9" s="10">
        <v>0</v>
      </c>
      <c r="X9" s="10">
        <v>0</v>
      </c>
      <c r="Y9" s="10">
        <f t="shared" si="0"/>
        <v>0</v>
      </c>
      <c r="Z9" s="60" t="s">
        <v>387</v>
      </c>
    </row>
    <row r="10" spans="1:26" ht="49.5" x14ac:dyDescent="0.3">
      <c r="A10" s="107"/>
      <c r="B10" s="136"/>
      <c r="C10" s="136"/>
      <c r="D10" s="8" t="s">
        <v>90</v>
      </c>
      <c r="E10" s="109" t="s">
        <v>91</v>
      </c>
      <c r="F10" s="109"/>
      <c r="G10" s="41" t="s">
        <v>92</v>
      </c>
      <c r="H10" s="40" t="s">
        <v>93</v>
      </c>
      <c r="I10" s="8" t="s">
        <v>94</v>
      </c>
      <c r="J10" s="8" t="s">
        <v>95</v>
      </c>
      <c r="K10" s="13"/>
      <c r="L10" s="50"/>
      <c r="M10" s="50"/>
      <c r="N10" s="50"/>
      <c r="O10" s="51">
        <v>50</v>
      </c>
      <c r="P10" s="44">
        <v>50</v>
      </c>
      <c r="Q10" s="9"/>
      <c r="R10" s="9"/>
      <c r="S10" s="9"/>
      <c r="T10" s="9"/>
      <c r="U10" s="9"/>
      <c r="V10" s="9"/>
      <c r="W10" s="10">
        <v>0</v>
      </c>
      <c r="X10" s="10">
        <v>0</v>
      </c>
      <c r="Y10" s="10">
        <f t="shared" si="0"/>
        <v>0</v>
      </c>
      <c r="Z10" s="60" t="s">
        <v>387</v>
      </c>
    </row>
    <row r="11" spans="1:26" ht="66" x14ac:dyDescent="0.3">
      <c r="A11" s="107"/>
      <c r="B11" s="133" t="s">
        <v>105</v>
      </c>
      <c r="C11" s="133"/>
      <c r="D11" s="8" t="s">
        <v>106</v>
      </c>
      <c r="E11" s="109" t="s">
        <v>107</v>
      </c>
      <c r="F11" s="109"/>
      <c r="G11" s="41" t="s">
        <v>108</v>
      </c>
      <c r="H11" s="41" t="s">
        <v>109</v>
      </c>
      <c r="I11" s="8" t="s">
        <v>94</v>
      </c>
      <c r="J11" s="8" t="s">
        <v>19</v>
      </c>
      <c r="K11" s="9"/>
      <c r="L11" s="50"/>
      <c r="M11" s="50"/>
      <c r="N11" s="50"/>
      <c r="O11" s="51">
        <v>50</v>
      </c>
      <c r="P11" s="51">
        <v>50</v>
      </c>
      <c r="Q11" s="52"/>
      <c r="R11" s="52"/>
      <c r="S11" s="52"/>
      <c r="T11" s="52"/>
      <c r="U11" s="52"/>
      <c r="V11" s="52"/>
      <c r="W11" s="10">
        <v>0</v>
      </c>
      <c r="X11" s="10">
        <v>0</v>
      </c>
      <c r="Y11" s="10">
        <f t="shared" si="0"/>
        <v>0</v>
      </c>
      <c r="Z11" s="60" t="s">
        <v>387</v>
      </c>
    </row>
    <row r="12" spans="1:26" ht="82.5" x14ac:dyDescent="0.3">
      <c r="A12" s="107"/>
      <c r="B12" s="133" t="s">
        <v>115</v>
      </c>
      <c r="C12" s="133"/>
      <c r="D12" s="8" t="s">
        <v>116</v>
      </c>
      <c r="E12" s="112" t="s">
        <v>117</v>
      </c>
      <c r="F12" s="112"/>
      <c r="G12" s="41" t="s">
        <v>118</v>
      </c>
      <c r="H12" s="41" t="s">
        <v>119</v>
      </c>
      <c r="I12" s="8" t="s">
        <v>120</v>
      </c>
      <c r="J12" s="1" t="s">
        <v>94</v>
      </c>
      <c r="K12" s="5"/>
      <c r="L12" s="50"/>
      <c r="M12" s="50"/>
      <c r="N12" s="50"/>
      <c r="O12" s="51">
        <f>100/3</f>
        <v>33.333333333333336</v>
      </c>
      <c r="P12" s="51">
        <f>100/3</f>
        <v>33.333333333333336</v>
      </c>
      <c r="Q12" s="51">
        <f>100/3</f>
        <v>33.333333333333336</v>
      </c>
      <c r="R12" s="9"/>
      <c r="S12" s="9"/>
      <c r="T12" s="9"/>
      <c r="U12" s="9"/>
      <c r="V12" s="9"/>
      <c r="W12" s="10">
        <v>0</v>
      </c>
      <c r="X12" s="10">
        <v>0</v>
      </c>
      <c r="Y12" s="10">
        <f t="shared" si="0"/>
        <v>0</v>
      </c>
      <c r="Z12" s="60" t="s">
        <v>387</v>
      </c>
    </row>
    <row r="13" spans="1:26" ht="150.75" customHeight="1" x14ac:dyDescent="0.3">
      <c r="A13" s="43" t="s">
        <v>257</v>
      </c>
      <c r="B13" s="131" t="s">
        <v>152</v>
      </c>
      <c r="C13" s="132"/>
      <c r="D13" s="8" t="s">
        <v>158</v>
      </c>
      <c r="E13" s="129" t="s">
        <v>159</v>
      </c>
      <c r="F13" s="130"/>
      <c r="G13" s="16" t="s">
        <v>160</v>
      </c>
      <c r="H13" s="16" t="s">
        <v>161</v>
      </c>
      <c r="I13" s="8" t="s">
        <v>162</v>
      </c>
      <c r="J13" s="8" t="s">
        <v>19</v>
      </c>
      <c r="K13" s="8"/>
      <c r="L13" s="51">
        <f>100/11</f>
        <v>9.0909090909090917</v>
      </c>
      <c r="M13" s="51">
        <f t="shared" ref="M13:V13" si="1">100/11</f>
        <v>9.0909090909090917</v>
      </c>
      <c r="N13" s="51">
        <f t="shared" si="1"/>
        <v>9.0909090909090917</v>
      </c>
      <c r="O13" s="51">
        <f t="shared" si="1"/>
        <v>9.0909090909090917</v>
      </c>
      <c r="P13" s="51">
        <f t="shared" si="1"/>
        <v>9.0909090909090917</v>
      </c>
      <c r="Q13" s="51">
        <f t="shared" si="1"/>
        <v>9.0909090909090917</v>
      </c>
      <c r="R13" s="51">
        <f t="shared" si="1"/>
        <v>9.0909090909090917</v>
      </c>
      <c r="S13" s="51">
        <f t="shared" si="1"/>
        <v>9.0909090909090917</v>
      </c>
      <c r="T13" s="51">
        <f t="shared" si="1"/>
        <v>9.0909090909090917</v>
      </c>
      <c r="U13" s="51">
        <f t="shared" si="1"/>
        <v>9.0909090909090917</v>
      </c>
      <c r="V13" s="51">
        <f t="shared" si="1"/>
        <v>9.0909090909090917</v>
      </c>
      <c r="W13" s="10">
        <v>0.2727</v>
      </c>
      <c r="X13" s="10">
        <v>0.153</v>
      </c>
      <c r="Y13" s="10">
        <f t="shared" si="0"/>
        <v>0.153</v>
      </c>
      <c r="Z13" s="61" t="s">
        <v>540</v>
      </c>
    </row>
    <row r="14" spans="1:26" x14ac:dyDescent="0.3">
      <c r="W14" s="63">
        <f>+AVERAGE(W6:W13)</f>
        <v>0.15908749999999999</v>
      </c>
      <c r="X14" s="63">
        <f>+AVERAGE(X6:X13)</f>
        <v>0.144125</v>
      </c>
    </row>
  </sheetData>
  <autoFilter ref="A4:Z13">
    <filterColumn colId="1" showButton="0"/>
    <filterColumn colId="4"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autoFilter>
  <mergeCells count="25">
    <mergeCell ref="A3:Z3"/>
    <mergeCell ref="A4:A5"/>
    <mergeCell ref="B4:C5"/>
    <mergeCell ref="D4:D5"/>
    <mergeCell ref="E4:F5"/>
    <mergeCell ref="G4:G5"/>
    <mergeCell ref="H4:H5"/>
    <mergeCell ref="I4:I5"/>
    <mergeCell ref="J4:J5"/>
    <mergeCell ref="K4:V4"/>
    <mergeCell ref="W4:Z4"/>
    <mergeCell ref="B13:C13"/>
    <mergeCell ref="E13:F13"/>
    <mergeCell ref="A6:A12"/>
    <mergeCell ref="B6:C8"/>
    <mergeCell ref="E6:F6"/>
    <mergeCell ref="E7:F7"/>
    <mergeCell ref="E8:F8"/>
    <mergeCell ref="B9:C10"/>
    <mergeCell ref="E9:F9"/>
    <mergeCell ref="E10:F10"/>
    <mergeCell ref="B11:C11"/>
    <mergeCell ref="E11:F11"/>
    <mergeCell ref="B12:C12"/>
    <mergeCell ref="E12:F1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4"/>
  <sheetViews>
    <sheetView topLeftCell="G11" zoomScale="66" zoomScaleNormal="66" workbookViewId="0">
      <selection activeCell="X13" sqref="X13"/>
    </sheetView>
  </sheetViews>
  <sheetFormatPr baseColWidth="10" defaultRowHeight="16.5" x14ac:dyDescent="0.3"/>
  <cols>
    <col min="1" max="1" width="17.28515625" style="7" customWidth="1"/>
    <col min="2" max="3" width="13.85546875" style="83" customWidth="1"/>
    <col min="4" max="4" width="11.42578125" style="21"/>
    <col min="5" max="5" width="30.42578125" style="7" customWidth="1"/>
    <col min="6" max="6" width="42.140625" style="7" customWidth="1"/>
    <col min="7" max="7" width="27.140625" style="7" customWidth="1"/>
    <col min="8" max="8" width="22" style="7" customWidth="1"/>
    <col min="9" max="9" width="29" style="7" customWidth="1"/>
    <col min="10" max="10" width="17.42578125" style="7" customWidth="1"/>
    <col min="11" max="22" width="5.85546875" style="7" customWidth="1"/>
    <col min="23" max="23" width="13.140625" style="7" customWidth="1"/>
    <col min="24" max="24" width="14.42578125" style="7" customWidth="1"/>
    <col min="25" max="25" width="12.140625" style="7" customWidth="1"/>
    <col min="26" max="26" width="64.85546875" style="7" customWidth="1"/>
    <col min="27" max="16384" width="11.42578125" style="7"/>
  </cols>
  <sheetData>
    <row r="2" spans="1:26" ht="17.25" thickBot="1" x14ac:dyDescent="0.35"/>
    <row r="3" spans="1:26" ht="42" customHeight="1" thickBot="1" x14ac:dyDescent="0.35">
      <c r="A3" s="137" t="s">
        <v>252</v>
      </c>
      <c r="B3" s="138"/>
      <c r="C3" s="138"/>
      <c r="D3" s="138"/>
      <c r="E3" s="138"/>
      <c r="F3" s="138"/>
      <c r="G3" s="138"/>
      <c r="H3" s="138"/>
      <c r="I3" s="138"/>
      <c r="J3" s="138"/>
      <c r="K3" s="138"/>
      <c r="L3" s="138"/>
      <c r="M3" s="138"/>
      <c r="N3" s="138"/>
      <c r="O3" s="138"/>
      <c r="P3" s="138"/>
      <c r="Q3" s="138"/>
      <c r="R3" s="138"/>
      <c r="S3" s="138"/>
      <c r="T3" s="138"/>
      <c r="U3" s="138"/>
      <c r="V3" s="138"/>
      <c r="W3" s="138"/>
      <c r="X3" s="138"/>
      <c r="Y3" s="138"/>
      <c r="Z3" s="139"/>
    </row>
    <row r="4" spans="1:26" ht="39.75" customHeight="1" x14ac:dyDescent="0.3">
      <c r="A4" s="140" t="s">
        <v>251</v>
      </c>
      <c r="B4" s="141" t="s">
        <v>264</v>
      </c>
      <c r="C4" s="141"/>
      <c r="D4" s="140" t="s">
        <v>265</v>
      </c>
      <c r="E4" s="140" t="s">
        <v>266</v>
      </c>
      <c r="F4" s="140"/>
      <c r="G4" s="140" t="s">
        <v>267</v>
      </c>
      <c r="H4" s="140" t="s">
        <v>268</v>
      </c>
      <c r="I4" s="140" t="s">
        <v>269</v>
      </c>
      <c r="J4" s="140" t="s">
        <v>270</v>
      </c>
      <c r="K4" s="140" t="s">
        <v>0</v>
      </c>
      <c r="L4" s="140"/>
      <c r="M4" s="140"/>
      <c r="N4" s="140"/>
      <c r="O4" s="140"/>
      <c r="P4" s="140"/>
      <c r="Q4" s="140"/>
      <c r="R4" s="140"/>
      <c r="S4" s="140"/>
      <c r="T4" s="140"/>
      <c r="U4" s="140"/>
      <c r="V4" s="140"/>
      <c r="W4" s="140" t="s">
        <v>247</v>
      </c>
      <c r="X4" s="140"/>
      <c r="Y4" s="140"/>
      <c r="Z4" s="140"/>
    </row>
    <row r="5" spans="1:26" ht="59.25" customHeight="1" x14ac:dyDescent="0.3">
      <c r="A5" s="106"/>
      <c r="B5" s="142"/>
      <c r="C5" s="142"/>
      <c r="D5" s="106"/>
      <c r="E5" s="106"/>
      <c r="F5" s="106"/>
      <c r="G5" s="106"/>
      <c r="H5" s="106"/>
      <c r="I5" s="106"/>
      <c r="J5" s="106"/>
      <c r="K5" s="56" t="s">
        <v>1</v>
      </c>
      <c r="L5" s="56" t="s">
        <v>2</v>
      </c>
      <c r="M5" s="56" t="s">
        <v>3</v>
      </c>
      <c r="N5" s="56" t="s">
        <v>4</v>
      </c>
      <c r="O5" s="56" t="s">
        <v>5</v>
      </c>
      <c r="P5" s="56" t="s">
        <v>6</v>
      </c>
      <c r="Q5" s="56" t="s">
        <v>7</v>
      </c>
      <c r="R5" s="56" t="s">
        <v>8</v>
      </c>
      <c r="S5" s="56" t="s">
        <v>9</v>
      </c>
      <c r="T5" s="56" t="s">
        <v>10</v>
      </c>
      <c r="U5" s="56" t="s">
        <v>11</v>
      </c>
      <c r="V5" s="56" t="s">
        <v>12</v>
      </c>
      <c r="W5" s="42" t="s">
        <v>248</v>
      </c>
      <c r="X5" s="42" t="s">
        <v>249</v>
      </c>
      <c r="Y5" s="42" t="s">
        <v>250</v>
      </c>
      <c r="Z5" s="42" t="s">
        <v>271</v>
      </c>
    </row>
    <row r="6" spans="1:26" ht="141" customHeight="1" x14ac:dyDescent="0.3">
      <c r="A6" s="107" t="s">
        <v>255</v>
      </c>
      <c r="B6" s="133" t="s">
        <v>62</v>
      </c>
      <c r="C6" s="133"/>
      <c r="D6" s="8" t="s">
        <v>63</v>
      </c>
      <c r="E6" s="134" t="s">
        <v>64</v>
      </c>
      <c r="F6" s="135"/>
      <c r="G6" s="41" t="s">
        <v>65</v>
      </c>
      <c r="H6" s="41" t="s">
        <v>66</v>
      </c>
      <c r="I6" s="8" t="s">
        <v>67</v>
      </c>
      <c r="J6" s="8" t="s">
        <v>19</v>
      </c>
      <c r="K6" s="51">
        <f>100/2</f>
        <v>50</v>
      </c>
      <c r="L6" s="51">
        <f>100/2</f>
        <v>50</v>
      </c>
      <c r="M6" s="9"/>
      <c r="N6" s="9"/>
      <c r="O6" s="9"/>
      <c r="P6" s="9"/>
      <c r="Q6" s="9"/>
      <c r="R6" s="9"/>
      <c r="S6" s="9"/>
      <c r="T6" s="9"/>
      <c r="U6" s="9"/>
      <c r="V6" s="9"/>
      <c r="W6" s="10">
        <v>1</v>
      </c>
      <c r="X6" s="10">
        <v>1</v>
      </c>
      <c r="Y6" s="10">
        <f t="shared" ref="Y6:Y13" si="0">+X6/100%</f>
        <v>1</v>
      </c>
      <c r="Z6" s="40" t="s">
        <v>541</v>
      </c>
    </row>
    <row r="7" spans="1:26" ht="99" x14ac:dyDescent="0.3">
      <c r="A7" s="107"/>
      <c r="B7" s="133"/>
      <c r="C7" s="133"/>
      <c r="D7" s="8" t="s">
        <v>73</v>
      </c>
      <c r="E7" s="109" t="s">
        <v>74</v>
      </c>
      <c r="F7" s="109"/>
      <c r="G7" s="41" t="s">
        <v>75</v>
      </c>
      <c r="H7" s="41" t="s">
        <v>76</v>
      </c>
      <c r="I7" s="8" t="s">
        <v>77</v>
      </c>
      <c r="J7" s="8" t="s">
        <v>78</v>
      </c>
      <c r="K7" s="13"/>
      <c r="L7" s="13"/>
      <c r="M7" s="13"/>
      <c r="N7" s="13"/>
      <c r="O7" s="50"/>
      <c r="P7" s="44">
        <f>100/2</f>
        <v>50</v>
      </c>
      <c r="Q7" s="13"/>
      <c r="R7" s="13"/>
      <c r="S7" s="44">
        <f>100/2</f>
        <v>50</v>
      </c>
      <c r="T7" s="13"/>
      <c r="U7" s="13"/>
      <c r="V7" s="13"/>
      <c r="W7" s="10">
        <v>0</v>
      </c>
      <c r="X7" s="10">
        <v>0</v>
      </c>
      <c r="Y7" s="10">
        <f t="shared" si="0"/>
        <v>0</v>
      </c>
      <c r="Z7" s="60" t="s">
        <v>387</v>
      </c>
    </row>
    <row r="8" spans="1:26" ht="66" x14ac:dyDescent="0.3">
      <c r="A8" s="107"/>
      <c r="B8" s="133"/>
      <c r="C8" s="133"/>
      <c r="D8" s="8" t="s">
        <v>79</v>
      </c>
      <c r="E8" s="112" t="s">
        <v>80</v>
      </c>
      <c r="F8" s="112"/>
      <c r="G8" s="41" t="s">
        <v>81</v>
      </c>
      <c r="H8" s="41" t="s">
        <v>82</v>
      </c>
      <c r="I8" s="1" t="s">
        <v>78</v>
      </c>
      <c r="J8" s="8" t="s">
        <v>19</v>
      </c>
      <c r="K8" s="14"/>
      <c r="L8" s="1"/>
      <c r="M8" s="50"/>
      <c r="N8" s="50"/>
      <c r="O8" s="44">
        <f>100/3</f>
        <v>33.333333333333336</v>
      </c>
      <c r="P8" s="1"/>
      <c r="Q8" s="1"/>
      <c r="R8" s="44">
        <f>100/3</f>
        <v>33.333333333333336</v>
      </c>
      <c r="S8" s="1"/>
      <c r="T8" s="1"/>
      <c r="U8" s="44">
        <f>100/3</f>
        <v>33.333333333333336</v>
      </c>
      <c r="V8" s="1"/>
      <c r="W8" s="10">
        <v>0</v>
      </c>
      <c r="X8" s="10">
        <v>0</v>
      </c>
      <c r="Y8" s="10">
        <f t="shared" si="0"/>
        <v>0</v>
      </c>
      <c r="Z8" s="60" t="s">
        <v>387</v>
      </c>
    </row>
    <row r="9" spans="1:26" ht="94.5" customHeight="1" x14ac:dyDescent="0.3">
      <c r="A9" s="107"/>
      <c r="B9" s="136" t="s">
        <v>83</v>
      </c>
      <c r="C9" s="136"/>
      <c r="D9" s="8" t="s">
        <v>84</v>
      </c>
      <c r="E9" s="109" t="s">
        <v>85</v>
      </c>
      <c r="F9" s="109"/>
      <c r="G9" s="41" t="s">
        <v>86</v>
      </c>
      <c r="H9" s="41" t="s">
        <v>87</v>
      </c>
      <c r="I9" s="8" t="s">
        <v>88</v>
      </c>
      <c r="J9" s="8" t="s">
        <v>89</v>
      </c>
      <c r="K9" s="14"/>
      <c r="L9" s="1"/>
      <c r="M9" s="1"/>
      <c r="N9" s="8"/>
      <c r="O9" s="8"/>
      <c r="P9" s="44">
        <f>100/7</f>
        <v>14.285714285714286</v>
      </c>
      <c r="Q9" s="44">
        <f>100/7</f>
        <v>14.285714285714286</v>
      </c>
      <c r="R9" s="44">
        <f>100/7</f>
        <v>14.285714285714286</v>
      </c>
      <c r="S9" s="44">
        <f>100/7</f>
        <v>14.285714285714286</v>
      </c>
      <c r="T9" s="44">
        <v>14.285714285714286</v>
      </c>
      <c r="U9" s="44">
        <v>14.285714285714286</v>
      </c>
      <c r="V9" s="44">
        <v>14.285714285714286</v>
      </c>
      <c r="W9" s="10">
        <v>0</v>
      </c>
      <c r="X9" s="10">
        <v>0</v>
      </c>
      <c r="Y9" s="10">
        <f t="shared" si="0"/>
        <v>0</v>
      </c>
      <c r="Z9" s="60" t="s">
        <v>387</v>
      </c>
    </row>
    <row r="10" spans="1:26" ht="49.5" x14ac:dyDescent="0.3">
      <c r="A10" s="107"/>
      <c r="B10" s="136"/>
      <c r="C10" s="136"/>
      <c r="D10" s="8" t="s">
        <v>90</v>
      </c>
      <c r="E10" s="109" t="s">
        <v>91</v>
      </c>
      <c r="F10" s="109"/>
      <c r="G10" s="41" t="s">
        <v>92</v>
      </c>
      <c r="H10" s="40" t="s">
        <v>93</v>
      </c>
      <c r="I10" s="8" t="s">
        <v>94</v>
      </c>
      <c r="J10" s="8" t="s">
        <v>95</v>
      </c>
      <c r="K10" s="13"/>
      <c r="L10" s="50"/>
      <c r="M10" s="50"/>
      <c r="N10" s="50"/>
      <c r="O10" s="51">
        <v>50</v>
      </c>
      <c r="P10" s="44">
        <v>50</v>
      </c>
      <c r="Q10" s="9"/>
      <c r="R10" s="9"/>
      <c r="S10" s="9"/>
      <c r="T10" s="9"/>
      <c r="U10" s="9"/>
      <c r="V10" s="9"/>
      <c r="W10" s="10">
        <v>0</v>
      </c>
      <c r="X10" s="10">
        <v>0</v>
      </c>
      <c r="Y10" s="10">
        <f t="shared" si="0"/>
        <v>0</v>
      </c>
      <c r="Z10" s="60" t="s">
        <v>387</v>
      </c>
    </row>
    <row r="11" spans="1:26" ht="66" x14ac:dyDescent="0.3">
      <c r="A11" s="107"/>
      <c r="B11" s="133" t="s">
        <v>105</v>
      </c>
      <c r="C11" s="133"/>
      <c r="D11" s="8" t="s">
        <v>106</v>
      </c>
      <c r="E11" s="109" t="s">
        <v>107</v>
      </c>
      <c r="F11" s="109"/>
      <c r="G11" s="41" t="s">
        <v>108</v>
      </c>
      <c r="H11" s="41" t="s">
        <v>109</v>
      </c>
      <c r="I11" s="8" t="s">
        <v>94</v>
      </c>
      <c r="J11" s="8" t="s">
        <v>19</v>
      </c>
      <c r="K11" s="9"/>
      <c r="L11" s="50"/>
      <c r="M11" s="50"/>
      <c r="N11" s="50"/>
      <c r="O11" s="51">
        <v>50</v>
      </c>
      <c r="P11" s="51">
        <v>50</v>
      </c>
      <c r="Q11" s="52"/>
      <c r="R11" s="52"/>
      <c r="S11" s="52"/>
      <c r="T11" s="52"/>
      <c r="U11" s="52"/>
      <c r="V11" s="52"/>
      <c r="W11" s="10">
        <v>0</v>
      </c>
      <c r="X11" s="10">
        <v>0</v>
      </c>
      <c r="Y11" s="10">
        <f t="shared" si="0"/>
        <v>0</v>
      </c>
      <c r="Z11" s="60" t="s">
        <v>387</v>
      </c>
    </row>
    <row r="12" spans="1:26" ht="82.5" x14ac:dyDescent="0.3">
      <c r="A12" s="107"/>
      <c r="B12" s="133" t="s">
        <v>115</v>
      </c>
      <c r="C12" s="133"/>
      <c r="D12" s="8" t="s">
        <v>116</v>
      </c>
      <c r="E12" s="112" t="s">
        <v>117</v>
      </c>
      <c r="F12" s="112"/>
      <c r="G12" s="41" t="s">
        <v>118</v>
      </c>
      <c r="H12" s="41" t="s">
        <v>119</v>
      </c>
      <c r="I12" s="8" t="s">
        <v>120</v>
      </c>
      <c r="J12" s="1" t="s">
        <v>94</v>
      </c>
      <c r="K12" s="5"/>
      <c r="L12" s="50"/>
      <c r="M12" s="50"/>
      <c r="N12" s="50"/>
      <c r="O12" s="51">
        <f>100/3</f>
        <v>33.333333333333336</v>
      </c>
      <c r="P12" s="51">
        <f>100/3</f>
        <v>33.333333333333336</v>
      </c>
      <c r="Q12" s="51">
        <f>100/3</f>
        <v>33.333333333333336</v>
      </c>
      <c r="R12" s="9"/>
      <c r="S12" s="9"/>
      <c r="T12" s="9"/>
      <c r="U12" s="9"/>
      <c r="V12" s="9"/>
      <c r="W12" s="10">
        <v>0</v>
      </c>
      <c r="X12" s="10">
        <v>0</v>
      </c>
      <c r="Y12" s="10">
        <f t="shared" si="0"/>
        <v>0</v>
      </c>
      <c r="Z12" s="60" t="s">
        <v>387</v>
      </c>
    </row>
    <row r="13" spans="1:26" ht="150.75" customHeight="1" x14ac:dyDescent="0.3">
      <c r="A13" s="43" t="s">
        <v>257</v>
      </c>
      <c r="B13" s="131" t="s">
        <v>152</v>
      </c>
      <c r="C13" s="132"/>
      <c r="D13" s="8" t="s">
        <v>158</v>
      </c>
      <c r="E13" s="129" t="s">
        <v>159</v>
      </c>
      <c r="F13" s="130"/>
      <c r="G13" s="16" t="s">
        <v>160</v>
      </c>
      <c r="H13" s="16" t="s">
        <v>161</v>
      </c>
      <c r="I13" s="8" t="s">
        <v>162</v>
      </c>
      <c r="J13" s="8" t="s">
        <v>19</v>
      </c>
      <c r="K13" s="8"/>
      <c r="L13" s="51">
        <f>100/11</f>
        <v>9.0909090909090917</v>
      </c>
      <c r="M13" s="51">
        <f t="shared" ref="M13:V13" si="1">100/11</f>
        <v>9.0909090909090917</v>
      </c>
      <c r="N13" s="51">
        <f t="shared" si="1"/>
        <v>9.0909090909090917</v>
      </c>
      <c r="O13" s="51">
        <f t="shared" si="1"/>
        <v>9.0909090909090917</v>
      </c>
      <c r="P13" s="51">
        <f t="shared" si="1"/>
        <v>9.0909090909090917</v>
      </c>
      <c r="Q13" s="51">
        <f t="shared" si="1"/>
        <v>9.0909090909090917</v>
      </c>
      <c r="R13" s="51">
        <f t="shared" si="1"/>
        <v>9.0909090909090917</v>
      </c>
      <c r="S13" s="51">
        <f t="shared" si="1"/>
        <v>9.0909090909090917</v>
      </c>
      <c r="T13" s="51">
        <f t="shared" si="1"/>
        <v>9.0909090909090917</v>
      </c>
      <c r="U13" s="51">
        <f t="shared" si="1"/>
        <v>9.0909090909090917</v>
      </c>
      <c r="V13" s="51">
        <f t="shared" si="1"/>
        <v>9.0909090909090917</v>
      </c>
      <c r="W13" s="10">
        <v>0.2727</v>
      </c>
      <c r="X13" s="10">
        <v>0.19800000000000001</v>
      </c>
      <c r="Y13" s="10">
        <f t="shared" si="0"/>
        <v>0.19800000000000001</v>
      </c>
      <c r="Z13" s="61" t="s">
        <v>540</v>
      </c>
    </row>
    <row r="14" spans="1:26" x14ac:dyDescent="0.3">
      <c r="W14" s="63">
        <f>+AVERAGE(W6:W13)</f>
        <v>0.15908749999999999</v>
      </c>
      <c r="X14" s="63">
        <f>+AVERAGE(X6:X13)</f>
        <v>0.14974999999999999</v>
      </c>
    </row>
  </sheetData>
  <autoFilter ref="A4:Z13">
    <filterColumn colId="1" showButton="0"/>
    <filterColumn colId="4"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autoFilter>
  <mergeCells count="25">
    <mergeCell ref="A3:Z3"/>
    <mergeCell ref="A4:A5"/>
    <mergeCell ref="B4:C5"/>
    <mergeCell ref="D4:D5"/>
    <mergeCell ref="E4:F5"/>
    <mergeCell ref="G4:G5"/>
    <mergeCell ref="H4:H5"/>
    <mergeCell ref="I4:I5"/>
    <mergeCell ref="J4:J5"/>
    <mergeCell ref="K4:V4"/>
    <mergeCell ref="W4:Z4"/>
    <mergeCell ref="B13:C13"/>
    <mergeCell ref="E13:F13"/>
    <mergeCell ref="A6:A12"/>
    <mergeCell ref="B6:C8"/>
    <mergeCell ref="E6:F6"/>
    <mergeCell ref="E7:F7"/>
    <mergeCell ref="E8:F8"/>
    <mergeCell ref="B9:C10"/>
    <mergeCell ref="E9:F9"/>
    <mergeCell ref="E10:F10"/>
    <mergeCell ref="B11:C11"/>
    <mergeCell ref="E11:F11"/>
    <mergeCell ref="B12:C12"/>
    <mergeCell ref="E12:F1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4"/>
  <sheetViews>
    <sheetView topLeftCell="G10" zoomScale="66" zoomScaleNormal="66" workbookViewId="0">
      <selection activeCell="X13" sqref="X13"/>
    </sheetView>
  </sheetViews>
  <sheetFormatPr baseColWidth="10" defaultRowHeight="16.5" x14ac:dyDescent="0.3"/>
  <cols>
    <col min="1" max="1" width="17.28515625" style="7" customWidth="1"/>
    <col min="2" max="3" width="13.85546875" style="83" customWidth="1"/>
    <col min="4" max="4" width="11.42578125" style="21"/>
    <col min="5" max="5" width="30.42578125" style="7" customWidth="1"/>
    <col min="6" max="6" width="42.140625" style="7" customWidth="1"/>
    <col min="7" max="7" width="27.140625" style="7" customWidth="1"/>
    <col min="8" max="8" width="22" style="7" customWidth="1"/>
    <col min="9" max="9" width="29" style="7" customWidth="1"/>
    <col min="10" max="10" width="17.42578125" style="7" customWidth="1"/>
    <col min="11" max="22" width="5.85546875" style="7" customWidth="1"/>
    <col min="23" max="23" width="13.140625" style="7" customWidth="1"/>
    <col min="24" max="24" width="14.42578125" style="7" customWidth="1"/>
    <col min="25" max="25" width="12.140625" style="7" customWidth="1"/>
    <col min="26" max="26" width="64.85546875" style="7" customWidth="1"/>
    <col min="27" max="16384" width="11.42578125" style="7"/>
  </cols>
  <sheetData>
    <row r="2" spans="1:26" ht="17.25" thickBot="1" x14ac:dyDescent="0.35"/>
    <row r="3" spans="1:26" ht="42" customHeight="1" thickBot="1" x14ac:dyDescent="0.35">
      <c r="A3" s="137" t="s">
        <v>252</v>
      </c>
      <c r="B3" s="138"/>
      <c r="C3" s="138"/>
      <c r="D3" s="138"/>
      <c r="E3" s="138"/>
      <c r="F3" s="138"/>
      <c r="G3" s="138"/>
      <c r="H3" s="138"/>
      <c r="I3" s="138"/>
      <c r="J3" s="138"/>
      <c r="K3" s="138"/>
      <c r="L3" s="138"/>
      <c r="M3" s="138"/>
      <c r="N3" s="138"/>
      <c r="O3" s="138"/>
      <c r="P3" s="138"/>
      <c r="Q3" s="138"/>
      <c r="R3" s="138"/>
      <c r="S3" s="138"/>
      <c r="T3" s="138"/>
      <c r="U3" s="138"/>
      <c r="V3" s="138"/>
      <c r="W3" s="138"/>
      <c r="X3" s="138"/>
      <c r="Y3" s="138"/>
      <c r="Z3" s="139"/>
    </row>
    <row r="4" spans="1:26" ht="39.75" customHeight="1" x14ac:dyDescent="0.3">
      <c r="A4" s="140" t="s">
        <v>251</v>
      </c>
      <c r="B4" s="141" t="s">
        <v>264</v>
      </c>
      <c r="C4" s="141"/>
      <c r="D4" s="140" t="s">
        <v>265</v>
      </c>
      <c r="E4" s="140" t="s">
        <v>266</v>
      </c>
      <c r="F4" s="140"/>
      <c r="G4" s="140" t="s">
        <v>267</v>
      </c>
      <c r="H4" s="140" t="s">
        <v>268</v>
      </c>
      <c r="I4" s="140" t="s">
        <v>269</v>
      </c>
      <c r="J4" s="140" t="s">
        <v>270</v>
      </c>
      <c r="K4" s="140" t="s">
        <v>0</v>
      </c>
      <c r="L4" s="140"/>
      <c r="M4" s="140"/>
      <c r="N4" s="140"/>
      <c r="O4" s="140"/>
      <c r="P4" s="140"/>
      <c r="Q4" s="140"/>
      <c r="R4" s="140"/>
      <c r="S4" s="140"/>
      <c r="T4" s="140"/>
      <c r="U4" s="140"/>
      <c r="V4" s="140"/>
      <c r="W4" s="140" t="s">
        <v>247</v>
      </c>
      <c r="X4" s="140"/>
      <c r="Y4" s="140"/>
      <c r="Z4" s="140"/>
    </row>
    <row r="5" spans="1:26" ht="59.25" customHeight="1" x14ac:dyDescent="0.3">
      <c r="A5" s="106"/>
      <c r="B5" s="142"/>
      <c r="C5" s="142"/>
      <c r="D5" s="106"/>
      <c r="E5" s="106"/>
      <c r="F5" s="106"/>
      <c r="G5" s="106"/>
      <c r="H5" s="106"/>
      <c r="I5" s="106"/>
      <c r="J5" s="106"/>
      <c r="K5" s="56" t="s">
        <v>1</v>
      </c>
      <c r="L5" s="56" t="s">
        <v>2</v>
      </c>
      <c r="M5" s="56" t="s">
        <v>3</v>
      </c>
      <c r="N5" s="56" t="s">
        <v>4</v>
      </c>
      <c r="O5" s="56" t="s">
        <v>5</v>
      </c>
      <c r="P5" s="56" t="s">
        <v>6</v>
      </c>
      <c r="Q5" s="56" t="s">
        <v>7</v>
      </c>
      <c r="R5" s="56" t="s">
        <v>8</v>
      </c>
      <c r="S5" s="56" t="s">
        <v>9</v>
      </c>
      <c r="T5" s="56" t="s">
        <v>10</v>
      </c>
      <c r="U5" s="56" t="s">
        <v>11</v>
      </c>
      <c r="V5" s="56" t="s">
        <v>12</v>
      </c>
      <c r="W5" s="42" t="s">
        <v>248</v>
      </c>
      <c r="X5" s="42" t="s">
        <v>249</v>
      </c>
      <c r="Y5" s="42" t="s">
        <v>250</v>
      </c>
      <c r="Z5" s="42" t="s">
        <v>271</v>
      </c>
    </row>
    <row r="6" spans="1:26" ht="141" customHeight="1" x14ac:dyDescent="0.3">
      <c r="A6" s="107" t="s">
        <v>255</v>
      </c>
      <c r="B6" s="133" t="s">
        <v>62</v>
      </c>
      <c r="C6" s="133"/>
      <c r="D6" s="8" t="s">
        <v>63</v>
      </c>
      <c r="E6" s="134" t="s">
        <v>64</v>
      </c>
      <c r="F6" s="135"/>
      <c r="G6" s="41" t="s">
        <v>65</v>
      </c>
      <c r="H6" s="41" t="s">
        <v>66</v>
      </c>
      <c r="I6" s="8" t="s">
        <v>67</v>
      </c>
      <c r="J6" s="8" t="s">
        <v>19</v>
      </c>
      <c r="K6" s="51">
        <f>100/2</f>
        <v>50</v>
      </c>
      <c r="L6" s="51">
        <f>100/2</f>
        <v>50</v>
      </c>
      <c r="M6" s="9"/>
      <c r="N6" s="9"/>
      <c r="O6" s="9"/>
      <c r="P6" s="9"/>
      <c r="Q6" s="9"/>
      <c r="R6" s="9"/>
      <c r="S6" s="9"/>
      <c r="T6" s="9"/>
      <c r="U6" s="9"/>
      <c r="V6" s="9"/>
      <c r="W6" s="10">
        <v>1</v>
      </c>
      <c r="X6" s="10">
        <v>1</v>
      </c>
      <c r="Y6" s="10">
        <f t="shared" ref="Y6:Y13" si="0">+X6/100%</f>
        <v>1</v>
      </c>
      <c r="Z6" s="40" t="s">
        <v>543</v>
      </c>
    </row>
    <row r="7" spans="1:26" ht="99" x14ac:dyDescent="0.3">
      <c r="A7" s="107"/>
      <c r="B7" s="133"/>
      <c r="C7" s="133"/>
      <c r="D7" s="8" t="s">
        <v>73</v>
      </c>
      <c r="E7" s="109" t="s">
        <v>74</v>
      </c>
      <c r="F7" s="109"/>
      <c r="G7" s="41" t="s">
        <v>75</v>
      </c>
      <c r="H7" s="41" t="s">
        <v>76</v>
      </c>
      <c r="I7" s="8" t="s">
        <v>77</v>
      </c>
      <c r="J7" s="8" t="s">
        <v>78</v>
      </c>
      <c r="K7" s="13"/>
      <c r="L7" s="13"/>
      <c r="M7" s="13"/>
      <c r="N7" s="13"/>
      <c r="O7" s="50"/>
      <c r="P7" s="44">
        <f>100/2</f>
        <v>50</v>
      </c>
      <c r="Q7" s="13"/>
      <c r="R7" s="13"/>
      <c r="S7" s="44">
        <f>100/2</f>
        <v>50</v>
      </c>
      <c r="T7" s="13"/>
      <c r="U7" s="13"/>
      <c r="V7" s="13"/>
      <c r="W7" s="10">
        <v>0</v>
      </c>
      <c r="X7" s="10">
        <v>0</v>
      </c>
      <c r="Y7" s="10">
        <f t="shared" si="0"/>
        <v>0</v>
      </c>
      <c r="Z7" s="60" t="s">
        <v>387</v>
      </c>
    </row>
    <row r="8" spans="1:26" ht="66" x14ac:dyDescent="0.3">
      <c r="A8" s="107"/>
      <c r="B8" s="133"/>
      <c r="C8" s="133"/>
      <c r="D8" s="8" t="s">
        <v>79</v>
      </c>
      <c r="E8" s="112" t="s">
        <v>80</v>
      </c>
      <c r="F8" s="112"/>
      <c r="G8" s="41" t="s">
        <v>81</v>
      </c>
      <c r="H8" s="41" t="s">
        <v>82</v>
      </c>
      <c r="I8" s="1" t="s">
        <v>78</v>
      </c>
      <c r="J8" s="8" t="s">
        <v>19</v>
      </c>
      <c r="K8" s="14"/>
      <c r="L8" s="1"/>
      <c r="M8" s="50"/>
      <c r="N8" s="50"/>
      <c r="O8" s="44">
        <f>100/3</f>
        <v>33.333333333333336</v>
      </c>
      <c r="P8" s="1"/>
      <c r="Q8" s="1"/>
      <c r="R8" s="44">
        <f>100/3</f>
        <v>33.333333333333336</v>
      </c>
      <c r="S8" s="1"/>
      <c r="T8" s="1"/>
      <c r="U8" s="44">
        <f>100/3</f>
        <v>33.333333333333336</v>
      </c>
      <c r="V8" s="1"/>
      <c r="W8" s="10">
        <v>0</v>
      </c>
      <c r="X8" s="10">
        <v>0</v>
      </c>
      <c r="Y8" s="10">
        <f t="shared" si="0"/>
        <v>0</v>
      </c>
      <c r="Z8" s="60" t="s">
        <v>387</v>
      </c>
    </row>
    <row r="9" spans="1:26" ht="94.5" customHeight="1" x14ac:dyDescent="0.3">
      <c r="A9" s="107"/>
      <c r="B9" s="136" t="s">
        <v>83</v>
      </c>
      <c r="C9" s="136"/>
      <c r="D9" s="8" t="s">
        <v>84</v>
      </c>
      <c r="E9" s="109" t="s">
        <v>85</v>
      </c>
      <c r="F9" s="109"/>
      <c r="G9" s="41" t="s">
        <v>86</v>
      </c>
      <c r="H9" s="41" t="s">
        <v>87</v>
      </c>
      <c r="I9" s="8" t="s">
        <v>88</v>
      </c>
      <c r="J9" s="8" t="s">
        <v>89</v>
      </c>
      <c r="K9" s="14"/>
      <c r="L9" s="1"/>
      <c r="M9" s="1"/>
      <c r="N9" s="8"/>
      <c r="O9" s="8"/>
      <c r="P9" s="44">
        <f>100/7</f>
        <v>14.285714285714286</v>
      </c>
      <c r="Q9" s="44">
        <f>100/7</f>
        <v>14.285714285714286</v>
      </c>
      <c r="R9" s="44">
        <f>100/7</f>
        <v>14.285714285714286</v>
      </c>
      <c r="S9" s="44">
        <f>100/7</f>
        <v>14.285714285714286</v>
      </c>
      <c r="T9" s="44">
        <v>14.285714285714286</v>
      </c>
      <c r="U9" s="44">
        <v>14.285714285714286</v>
      </c>
      <c r="V9" s="44">
        <v>14.285714285714286</v>
      </c>
      <c r="W9" s="10">
        <v>0</v>
      </c>
      <c r="X9" s="10">
        <v>0</v>
      </c>
      <c r="Y9" s="10">
        <f t="shared" si="0"/>
        <v>0</v>
      </c>
      <c r="Z9" s="60" t="s">
        <v>387</v>
      </c>
    </row>
    <row r="10" spans="1:26" ht="49.5" x14ac:dyDescent="0.3">
      <c r="A10" s="107"/>
      <c r="B10" s="136"/>
      <c r="C10" s="136"/>
      <c r="D10" s="8" t="s">
        <v>90</v>
      </c>
      <c r="E10" s="109" t="s">
        <v>91</v>
      </c>
      <c r="F10" s="109"/>
      <c r="G10" s="41" t="s">
        <v>92</v>
      </c>
      <c r="H10" s="40" t="s">
        <v>93</v>
      </c>
      <c r="I10" s="8" t="s">
        <v>94</v>
      </c>
      <c r="J10" s="8" t="s">
        <v>95</v>
      </c>
      <c r="K10" s="13"/>
      <c r="L10" s="50"/>
      <c r="M10" s="50"/>
      <c r="N10" s="50"/>
      <c r="O10" s="51">
        <v>50</v>
      </c>
      <c r="P10" s="44">
        <v>50</v>
      </c>
      <c r="Q10" s="9"/>
      <c r="R10" s="9"/>
      <c r="S10" s="9"/>
      <c r="T10" s="9"/>
      <c r="U10" s="9"/>
      <c r="V10" s="9"/>
      <c r="W10" s="10">
        <v>0</v>
      </c>
      <c r="X10" s="10">
        <v>0</v>
      </c>
      <c r="Y10" s="10">
        <f t="shared" si="0"/>
        <v>0</v>
      </c>
      <c r="Z10" s="60" t="s">
        <v>387</v>
      </c>
    </row>
    <row r="11" spans="1:26" ht="66" x14ac:dyDescent="0.3">
      <c r="A11" s="107"/>
      <c r="B11" s="133" t="s">
        <v>105</v>
      </c>
      <c r="C11" s="133"/>
      <c r="D11" s="8" t="s">
        <v>106</v>
      </c>
      <c r="E11" s="109" t="s">
        <v>107</v>
      </c>
      <c r="F11" s="109"/>
      <c r="G11" s="41" t="s">
        <v>108</v>
      </c>
      <c r="H11" s="41" t="s">
        <v>109</v>
      </c>
      <c r="I11" s="8" t="s">
        <v>94</v>
      </c>
      <c r="J11" s="8" t="s">
        <v>19</v>
      </c>
      <c r="K11" s="9"/>
      <c r="L11" s="50"/>
      <c r="M11" s="50"/>
      <c r="N11" s="50"/>
      <c r="O11" s="51">
        <v>50</v>
      </c>
      <c r="P11" s="51">
        <v>50</v>
      </c>
      <c r="Q11" s="52"/>
      <c r="R11" s="52"/>
      <c r="S11" s="52"/>
      <c r="T11" s="52"/>
      <c r="U11" s="52"/>
      <c r="V11" s="52"/>
      <c r="W11" s="10">
        <v>0</v>
      </c>
      <c r="X11" s="10">
        <v>0</v>
      </c>
      <c r="Y11" s="10">
        <f t="shared" si="0"/>
        <v>0</v>
      </c>
      <c r="Z11" s="60" t="s">
        <v>387</v>
      </c>
    </row>
    <row r="12" spans="1:26" ht="82.5" x14ac:dyDescent="0.3">
      <c r="A12" s="107"/>
      <c r="B12" s="133" t="s">
        <v>115</v>
      </c>
      <c r="C12" s="133"/>
      <c r="D12" s="8" t="s">
        <v>116</v>
      </c>
      <c r="E12" s="112" t="s">
        <v>117</v>
      </c>
      <c r="F12" s="112"/>
      <c r="G12" s="41" t="s">
        <v>118</v>
      </c>
      <c r="H12" s="41" t="s">
        <v>119</v>
      </c>
      <c r="I12" s="8" t="s">
        <v>120</v>
      </c>
      <c r="J12" s="1" t="s">
        <v>94</v>
      </c>
      <c r="K12" s="5"/>
      <c r="L12" s="50"/>
      <c r="M12" s="50"/>
      <c r="N12" s="50"/>
      <c r="O12" s="51">
        <f>100/3</f>
        <v>33.333333333333336</v>
      </c>
      <c r="P12" s="51">
        <f>100/3</f>
        <v>33.333333333333336</v>
      </c>
      <c r="Q12" s="51">
        <f>100/3</f>
        <v>33.333333333333336</v>
      </c>
      <c r="R12" s="9"/>
      <c r="S12" s="9"/>
      <c r="T12" s="9"/>
      <c r="U12" s="9"/>
      <c r="V12" s="9"/>
      <c r="W12" s="10">
        <v>0</v>
      </c>
      <c r="X12" s="10">
        <v>0</v>
      </c>
      <c r="Y12" s="10">
        <f t="shared" si="0"/>
        <v>0</v>
      </c>
      <c r="Z12" s="60" t="s">
        <v>387</v>
      </c>
    </row>
    <row r="13" spans="1:26" ht="105.75" customHeight="1" x14ac:dyDescent="0.3">
      <c r="A13" s="43" t="s">
        <v>257</v>
      </c>
      <c r="B13" s="131" t="s">
        <v>152</v>
      </c>
      <c r="C13" s="132"/>
      <c r="D13" s="8" t="s">
        <v>158</v>
      </c>
      <c r="E13" s="129" t="s">
        <v>159</v>
      </c>
      <c r="F13" s="130"/>
      <c r="G13" s="16" t="s">
        <v>160</v>
      </c>
      <c r="H13" s="16" t="s">
        <v>161</v>
      </c>
      <c r="I13" s="8" t="s">
        <v>162</v>
      </c>
      <c r="J13" s="8" t="s">
        <v>19</v>
      </c>
      <c r="K13" s="8"/>
      <c r="L13" s="51">
        <f>100/11</f>
        <v>9.0909090909090917</v>
      </c>
      <c r="M13" s="51">
        <f t="shared" ref="M13:V13" si="1">100/11</f>
        <v>9.0909090909090917</v>
      </c>
      <c r="N13" s="51">
        <f t="shared" si="1"/>
        <v>9.0909090909090917</v>
      </c>
      <c r="O13" s="51">
        <f t="shared" si="1"/>
        <v>9.0909090909090917</v>
      </c>
      <c r="P13" s="51">
        <f t="shared" si="1"/>
        <v>9.0909090909090917</v>
      </c>
      <c r="Q13" s="51">
        <f t="shared" si="1"/>
        <v>9.0909090909090917</v>
      </c>
      <c r="R13" s="51">
        <f t="shared" si="1"/>
        <v>9.0909090909090917</v>
      </c>
      <c r="S13" s="51">
        <f t="shared" si="1"/>
        <v>9.0909090909090917</v>
      </c>
      <c r="T13" s="51">
        <f t="shared" si="1"/>
        <v>9.0909090909090917</v>
      </c>
      <c r="U13" s="51">
        <f t="shared" si="1"/>
        <v>9.0909090909090917</v>
      </c>
      <c r="V13" s="51">
        <f t="shared" si="1"/>
        <v>9.0909090909090917</v>
      </c>
      <c r="W13" s="10">
        <v>0.2727</v>
      </c>
      <c r="X13" s="10">
        <v>0.2205</v>
      </c>
      <c r="Y13" s="10">
        <f t="shared" si="0"/>
        <v>0.2205</v>
      </c>
      <c r="Z13" s="61" t="s">
        <v>542</v>
      </c>
    </row>
    <row r="14" spans="1:26" x14ac:dyDescent="0.3">
      <c r="W14" s="63">
        <f>+AVERAGE(W6:W13)</f>
        <v>0.15908749999999999</v>
      </c>
      <c r="X14" s="63">
        <f>+AVERAGE(X6:X13)</f>
        <v>0.15256249999999999</v>
      </c>
    </row>
  </sheetData>
  <autoFilter ref="A4:Z13">
    <filterColumn colId="1" showButton="0"/>
    <filterColumn colId="4"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autoFilter>
  <mergeCells count="25">
    <mergeCell ref="A3:Z3"/>
    <mergeCell ref="A4:A5"/>
    <mergeCell ref="B4:C5"/>
    <mergeCell ref="D4:D5"/>
    <mergeCell ref="E4:F5"/>
    <mergeCell ref="G4:G5"/>
    <mergeCell ref="H4:H5"/>
    <mergeCell ref="I4:I5"/>
    <mergeCell ref="J4:J5"/>
    <mergeCell ref="K4:V4"/>
    <mergeCell ref="W4:Z4"/>
    <mergeCell ref="B13:C13"/>
    <mergeCell ref="E13:F13"/>
    <mergeCell ref="A6:A12"/>
    <mergeCell ref="B6:C8"/>
    <mergeCell ref="E6:F6"/>
    <mergeCell ref="E7:F7"/>
    <mergeCell ref="E8:F8"/>
    <mergeCell ref="B9:C10"/>
    <mergeCell ref="E9:F9"/>
    <mergeCell ref="E10:F10"/>
    <mergeCell ref="B11:C11"/>
    <mergeCell ref="E11:F11"/>
    <mergeCell ref="B12:C12"/>
    <mergeCell ref="E12:F1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14"/>
  <sheetViews>
    <sheetView topLeftCell="G11" zoomScale="66" zoomScaleNormal="66" workbookViewId="0">
      <selection activeCell="X6" sqref="X6"/>
    </sheetView>
  </sheetViews>
  <sheetFormatPr baseColWidth="10" defaultRowHeight="16.5" x14ac:dyDescent="0.3"/>
  <cols>
    <col min="1" max="1" width="17.28515625" style="7" customWidth="1"/>
    <col min="2" max="3" width="11.42578125" style="7"/>
    <col min="4" max="4" width="11.42578125" style="21"/>
    <col min="5" max="5" width="30.42578125" style="7" customWidth="1"/>
    <col min="6" max="6" width="42.140625" style="7" customWidth="1"/>
    <col min="7" max="7" width="22.42578125" style="7" customWidth="1"/>
    <col min="8" max="8" width="19" style="7" customWidth="1"/>
    <col min="9" max="9" width="29" style="7" customWidth="1"/>
    <col min="10" max="10" width="13.5703125" style="7" customWidth="1"/>
    <col min="11" max="22" width="5.85546875" style="7" customWidth="1"/>
    <col min="23" max="23" width="13.140625" style="7" customWidth="1"/>
    <col min="24" max="24" width="14.42578125" style="7" customWidth="1"/>
    <col min="25" max="25" width="12.140625" style="7" customWidth="1"/>
    <col min="26" max="26" width="64.85546875" style="7" customWidth="1"/>
    <col min="27" max="16384" width="11.42578125" style="7"/>
  </cols>
  <sheetData>
    <row r="3" spans="1:26" ht="42" customHeight="1" x14ac:dyDescent="0.3">
      <c r="A3" s="105" t="s">
        <v>252</v>
      </c>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1:26" ht="39.75" customHeight="1" x14ac:dyDescent="0.3">
      <c r="A4" s="106" t="s">
        <v>251</v>
      </c>
      <c r="B4" s="106" t="s">
        <v>264</v>
      </c>
      <c r="C4" s="106"/>
      <c r="D4" s="106" t="s">
        <v>265</v>
      </c>
      <c r="E4" s="106" t="s">
        <v>266</v>
      </c>
      <c r="F4" s="106"/>
      <c r="G4" s="106" t="s">
        <v>267</v>
      </c>
      <c r="H4" s="106" t="s">
        <v>268</v>
      </c>
      <c r="I4" s="106" t="s">
        <v>269</v>
      </c>
      <c r="J4" s="106" t="s">
        <v>270</v>
      </c>
      <c r="K4" s="106" t="s">
        <v>0</v>
      </c>
      <c r="L4" s="106"/>
      <c r="M4" s="106"/>
      <c r="N4" s="106"/>
      <c r="O4" s="106"/>
      <c r="P4" s="106"/>
      <c r="Q4" s="106"/>
      <c r="R4" s="106"/>
      <c r="S4" s="106"/>
      <c r="T4" s="106"/>
      <c r="U4" s="106"/>
      <c r="V4" s="106"/>
      <c r="W4" s="106" t="s">
        <v>247</v>
      </c>
      <c r="X4" s="106"/>
      <c r="Y4" s="106"/>
      <c r="Z4" s="106"/>
    </row>
    <row r="5" spans="1:26" ht="59.25" customHeight="1" x14ac:dyDescent="0.3">
      <c r="A5" s="106"/>
      <c r="B5" s="106"/>
      <c r="C5" s="106"/>
      <c r="D5" s="106"/>
      <c r="E5" s="106"/>
      <c r="F5" s="106"/>
      <c r="G5" s="106"/>
      <c r="H5" s="106"/>
      <c r="I5" s="106"/>
      <c r="J5" s="106"/>
      <c r="K5" s="56" t="s">
        <v>1</v>
      </c>
      <c r="L5" s="56" t="s">
        <v>2</v>
      </c>
      <c r="M5" s="56" t="s">
        <v>3</v>
      </c>
      <c r="N5" s="56" t="s">
        <v>4</v>
      </c>
      <c r="O5" s="56" t="s">
        <v>5</v>
      </c>
      <c r="P5" s="56" t="s">
        <v>6</v>
      </c>
      <c r="Q5" s="56" t="s">
        <v>7</v>
      </c>
      <c r="R5" s="56" t="s">
        <v>8</v>
      </c>
      <c r="S5" s="56" t="s">
        <v>9</v>
      </c>
      <c r="T5" s="56" t="s">
        <v>10</v>
      </c>
      <c r="U5" s="56" t="s">
        <v>11</v>
      </c>
      <c r="V5" s="56" t="s">
        <v>12</v>
      </c>
      <c r="W5" s="36" t="s">
        <v>248</v>
      </c>
      <c r="X5" s="36" t="s">
        <v>249</v>
      </c>
      <c r="Y5" s="36" t="s">
        <v>250</v>
      </c>
      <c r="Z5" s="36" t="s">
        <v>271</v>
      </c>
    </row>
    <row r="6" spans="1:26" ht="141" customHeight="1" x14ac:dyDescent="0.3">
      <c r="A6" s="107" t="s">
        <v>255</v>
      </c>
      <c r="B6" s="108" t="s">
        <v>62</v>
      </c>
      <c r="C6" s="108"/>
      <c r="D6" s="8" t="s">
        <v>63</v>
      </c>
      <c r="E6" s="109" t="s">
        <v>64</v>
      </c>
      <c r="F6" s="109"/>
      <c r="G6" s="37" t="s">
        <v>65</v>
      </c>
      <c r="H6" s="37" t="s">
        <v>66</v>
      </c>
      <c r="I6" s="8" t="s">
        <v>67</v>
      </c>
      <c r="J6" s="8" t="s">
        <v>19</v>
      </c>
      <c r="K6" s="51">
        <f>100/2</f>
        <v>50</v>
      </c>
      <c r="L6" s="51">
        <f>100/2</f>
        <v>50</v>
      </c>
      <c r="M6" s="9"/>
      <c r="N6" s="9"/>
      <c r="O6" s="9"/>
      <c r="P6" s="9"/>
      <c r="Q6" s="9"/>
      <c r="R6" s="9"/>
      <c r="S6" s="9"/>
      <c r="T6" s="9"/>
      <c r="U6" s="9"/>
      <c r="V6" s="9"/>
      <c r="W6" s="10">
        <v>1</v>
      </c>
      <c r="X6" s="10">
        <v>1</v>
      </c>
      <c r="Y6" s="10">
        <f t="shared" ref="Y6:Y13" si="0">+X6/100%</f>
        <v>1</v>
      </c>
      <c r="Z6" s="40" t="s">
        <v>593</v>
      </c>
    </row>
    <row r="7" spans="1:26" ht="165" x14ac:dyDescent="0.3">
      <c r="A7" s="107"/>
      <c r="B7" s="108"/>
      <c r="C7" s="108"/>
      <c r="D7" s="8" t="s">
        <v>73</v>
      </c>
      <c r="E7" s="109" t="s">
        <v>74</v>
      </c>
      <c r="F7" s="109"/>
      <c r="G7" s="37" t="s">
        <v>75</v>
      </c>
      <c r="H7" s="37" t="s">
        <v>76</v>
      </c>
      <c r="I7" s="8" t="s">
        <v>77</v>
      </c>
      <c r="J7" s="8" t="s">
        <v>78</v>
      </c>
      <c r="K7" s="13"/>
      <c r="L7" s="13"/>
      <c r="M7" s="13"/>
      <c r="N7" s="13"/>
      <c r="O7" s="50"/>
      <c r="P7" s="44">
        <f>100/2</f>
        <v>50</v>
      </c>
      <c r="Q7" s="13"/>
      <c r="R7" s="13"/>
      <c r="S7" s="44">
        <f>100/2</f>
        <v>50</v>
      </c>
      <c r="T7" s="13"/>
      <c r="U7" s="13"/>
      <c r="V7" s="13"/>
      <c r="W7" s="10">
        <v>0</v>
      </c>
      <c r="X7" s="10">
        <v>0</v>
      </c>
      <c r="Y7" s="10">
        <f t="shared" si="0"/>
        <v>0</v>
      </c>
      <c r="Z7" s="60" t="s">
        <v>387</v>
      </c>
    </row>
    <row r="8" spans="1:26" ht="66" x14ac:dyDescent="0.3">
      <c r="A8" s="107"/>
      <c r="B8" s="108"/>
      <c r="C8" s="108"/>
      <c r="D8" s="8" t="s">
        <v>79</v>
      </c>
      <c r="E8" s="112" t="s">
        <v>80</v>
      </c>
      <c r="F8" s="112"/>
      <c r="G8" s="37" t="s">
        <v>81</v>
      </c>
      <c r="H8" s="37" t="s">
        <v>82</v>
      </c>
      <c r="I8" s="1" t="s">
        <v>78</v>
      </c>
      <c r="J8" s="8" t="s">
        <v>19</v>
      </c>
      <c r="K8" s="14"/>
      <c r="L8" s="1"/>
      <c r="M8" s="50"/>
      <c r="N8" s="50"/>
      <c r="O8" s="44">
        <f>100/3</f>
        <v>33.333333333333336</v>
      </c>
      <c r="P8" s="1"/>
      <c r="Q8" s="1"/>
      <c r="R8" s="44">
        <f>100/3</f>
        <v>33.333333333333336</v>
      </c>
      <c r="S8" s="1"/>
      <c r="T8" s="1"/>
      <c r="U8" s="44">
        <f>100/3</f>
        <v>33.333333333333336</v>
      </c>
      <c r="V8" s="1"/>
      <c r="W8" s="10">
        <v>0</v>
      </c>
      <c r="X8" s="10">
        <v>0</v>
      </c>
      <c r="Y8" s="10">
        <f t="shared" si="0"/>
        <v>0</v>
      </c>
      <c r="Z8" s="60" t="s">
        <v>387</v>
      </c>
    </row>
    <row r="9" spans="1:26" ht="66" x14ac:dyDescent="0.3">
      <c r="A9" s="107"/>
      <c r="B9" s="113" t="s">
        <v>83</v>
      </c>
      <c r="C9" s="113"/>
      <c r="D9" s="8" t="s">
        <v>84</v>
      </c>
      <c r="E9" s="109" t="s">
        <v>85</v>
      </c>
      <c r="F9" s="109"/>
      <c r="G9" s="37" t="s">
        <v>86</v>
      </c>
      <c r="H9" s="37" t="s">
        <v>87</v>
      </c>
      <c r="I9" s="8" t="s">
        <v>88</v>
      </c>
      <c r="J9" s="8" t="s">
        <v>89</v>
      </c>
      <c r="K9" s="14"/>
      <c r="L9" s="1"/>
      <c r="M9" s="1"/>
      <c r="N9" s="8"/>
      <c r="O9" s="8"/>
      <c r="P9" s="44">
        <f>100/7</f>
        <v>14.285714285714286</v>
      </c>
      <c r="Q9" s="44">
        <f>100/7</f>
        <v>14.285714285714286</v>
      </c>
      <c r="R9" s="44">
        <f>100/7</f>
        <v>14.285714285714286</v>
      </c>
      <c r="S9" s="44">
        <f>100/7</f>
        <v>14.285714285714286</v>
      </c>
      <c r="T9" s="44">
        <v>14.285714285714286</v>
      </c>
      <c r="U9" s="44">
        <v>14.285714285714286</v>
      </c>
      <c r="V9" s="44">
        <v>14.285714285714286</v>
      </c>
      <c r="W9" s="10">
        <v>0</v>
      </c>
      <c r="X9" s="10">
        <v>0</v>
      </c>
      <c r="Y9" s="10">
        <f t="shared" si="0"/>
        <v>0</v>
      </c>
      <c r="Z9" s="60" t="s">
        <v>387</v>
      </c>
    </row>
    <row r="10" spans="1:26" ht="66" x14ac:dyDescent="0.3">
      <c r="A10" s="107"/>
      <c r="B10" s="113"/>
      <c r="C10" s="113"/>
      <c r="D10" s="8" t="s">
        <v>90</v>
      </c>
      <c r="E10" s="109" t="s">
        <v>91</v>
      </c>
      <c r="F10" s="109"/>
      <c r="G10" s="37" t="s">
        <v>92</v>
      </c>
      <c r="H10" s="37" t="s">
        <v>93</v>
      </c>
      <c r="I10" s="8" t="s">
        <v>94</v>
      </c>
      <c r="J10" s="8" t="s">
        <v>95</v>
      </c>
      <c r="K10" s="13"/>
      <c r="L10" s="50"/>
      <c r="M10" s="50"/>
      <c r="N10" s="50"/>
      <c r="O10" s="51">
        <v>50</v>
      </c>
      <c r="P10" s="44">
        <v>50</v>
      </c>
      <c r="Q10" s="9"/>
      <c r="R10" s="9"/>
      <c r="S10" s="9"/>
      <c r="T10" s="9"/>
      <c r="U10" s="9"/>
      <c r="V10" s="9"/>
      <c r="W10" s="10">
        <v>0</v>
      </c>
      <c r="X10" s="10">
        <v>0</v>
      </c>
      <c r="Y10" s="10">
        <f t="shared" si="0"/>
        <v>0</v>
      </c>
      <c r="Z10" s="60" t="s">
        <v>387</v>
      </c>
    </row>
    <row r="11" spans="1:26" ht="66" x14ac:dyDescent="0.3">
      <c r="A11" s="107"/>
      <c r="B11" s="108" t="s">
        <v>105</v>
      </c>
      <c r="C11" s="108"/>
      <c r="D11" s="8" t="s">
        <v>106</v>
      </c>
      <c r="E11" s="109" t="s">
        <v>107</v>
      </c>
      <c r="F11" s="109"/>
      <c r="G11" s="37" t="s">
        <v>108</v>
      </c>
      <c r="H11" s="37" t="s">
        <v>109</v>
      </c>
      <c r="I11" s="8" t="s">
        <v>94</v>
      </c>
      <c r="J11" s="8" t="s">
        <v>19</v>
      </c>
      <c r="K11" s="9"/>
      <c r="L11" s="50"/>
      <c r="M11" s="50"/>
      <c r="N11" s="50"/>
      <c r="O11" s="51">
        <v>50</v>
      </c>
      <c r="P11" s="51">
        <v>50</v>
      </c>
      <c r="Q11" s="52"/>
      <c r="R11" s="52"/>
      <c r="S11" s="52"/>
      <c r="T11" s="52"/>
      <c r="U11" s="52"/>
      <c r="V11" s="52"/>
      <c r="W11" s="10">
        <v>0</v>
      </c>
      <c r="X11" s="10">
        <v>0</v>
      </c>
      <c r="Y11" s="10">
        <f t="shared" si="0"/>
        <v>0</v>
      </c>
      <c r="Z11" s="60" t="s">
        <v>387</v>
      </c>
    </row>
    <row r="12" spans="1:26" ht="115.5" x14ac:dyDescent="0.3">
      <c r="A12" s="107"/>
      <c r="B12" s="108" t="s">
        <v>115</v>
      </c>
      <c r="C12" s="108"/>
      <c r="D12" s="8" t="s">
        <v>116</v>
      </c>
      <c r="E12" s="112" t="s">
        <v>117</v>
      </c>
      <c r="F12" s="112"/>
      <c r="G12" s="37" t="s">
        <v>118</v>
      </c>
      <c r="H12" s="37" t="s">
        <v>119</v>
      </c>
      <c r="I12" s="8" t="s">
        <v>120</v>
      </c>
      <c r="J12" s="1" t="s">
        <v>94</v>
      </c>
      <c r="K12" s="5"/>
      <c r="L12" s="50"/>
      <c r="M12" s="50"/>
      <c r="N12" s="50"/>
      <c r="O12" s="51">
        <f>100/3</f>
        <v>33.333333333333336</v>
      </c>
      <c r="P12" s="51">
        <f>100/3</f>
        <v>33.333333333333336</v>
      </c>
      <c r="Q12" s="51">
        <f>100/3</f>
        <v>33.333333333333336</v>
      </c>
      <c r="R12" s="9"/>
      <c r="S12" s="9"/>
      <c r="T12" s="9"/>
      <c r="U12" s="9"/>
      <c r="V12" s="9"/>
      <c r="W12" s="10">
        <v>0</v>
      </c>
      <c r="X12" s="10">
        <v>0</v>
      </c>
      <c r="Y12" s="10">
        <f t="shared" si="0"/>
        <v>0</v>
      </c>
      <c r="Z12" s="60" t="s">
        <v>387</v>
      </c>
    </row>
    <row r="13" spans="1:26" ht="150.75" customHeight="1" x14ac:dyDescent="0.3">
      <c r="A13" s="38" t="s">
        <v>257</v>
      </c>
      <c r="B13" s="127" t="s">
        <v>152</v>
      </c>
      <c r="C13" s="128"/>
      <c r="D13" s="8" t="s">
        <v>158</v>
      </c>
      <c r="E13" s="129" t="s">
        <v>159</v>
      </c>
      <c r="F13" s="130"/>
      <c r="G13" s="16" t="s">
        <v>160</v>
      </c>
      <c r="H13" s="16" t="s">
        <v>161</v>
      </c>
      <c r="I13" s="8" t="s">
        <v>162</v>
      </c>
      <c r="J13" s="8" t="s">
        <v>19</v>
      </c>
      <c r="K13" s="8"/>
      <c r="L13" s="51">
        <f>100/11</f>
        <v>9.0909090909090917</v>
      </c>
      <c r="M13" s="51">
        <f t="shared" ref="M13:V13" si="1">100/11</f>
        <v>9.0909090909090917</v>
      </c>
      <c r="N13" s="51">
        <f t="shared" si="1"/>
        <v>9.0909090909090917</v>
      </c>
      <c r="O13" s="51">
        <f t="shared" si="1"/>
        <v>9.0909090909090917</v>
      </c>
      <c r="P13" s="51">
        <f t="shared" si="1"/>
        <v>9.0909090909090917</v>
      </c>
      <c r="Q13" s="51">
        <f t="shared" si="1"/>
        <v>9.0909090909090917</v>
      </c>
      <c r="R13" s="51">
        <f t="shared" si="1"/>
        <v>9.0909090909090917</v>
      </c>
      <c r="S13" s="51">
        <f t="shared" si="1"/>
        <v>9.0909090909090917</v>
      </c>
      <c r="T13" s="51">
        <f t="shared" si="1"/>
        <v>9.0909090909090917</v>
      </c>
      <c r="U13" s="51">
        <f t="shared" si="1"/>
        <v>9.0909090909090917</v>
      </c>
      <c r="V13" s="51">
        <f t="shared" si="1"/>
        <v>9.0909090909090917</v>
      </c>
      <c r="W13" s="10">
        <v>0.2727</v>
      </c>
      <c r="X13" s="10">
        <v>0.23849999999999999</v>
      </c>
      <c r="Y13" s="10">
        <f t="shared" si="0"/>
        <v>0.23849999999999999</v>
      </c>
      <c r="Z13" s="61" t="s">
        <v>394</v>
      </c>
    </row>
    <row r="14" spans="1:26" x14ac:dyDescent="0.3">
      <c r="W14" s="63">
        <f>+AVERAGE(W6:W13)</f>
        <v>0.15908749999999999</v>
      </c>
      <c r="X14" s="63">
        <f>+AVERAGE(X6:X13)</f>
        <v>0.15481249999999999</v>
      </c>
    </row>
  </sheetData>
  <autoFilter ref="A4:Z13">
    <filterColumn colId="1" showButton="0"/>
    <filterColumn colId="4"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autoFilter>
  <mergeCells count="25">
    <mergeCell ref="B13:C13"/>
    <mergeCell ref="E13:F13"/>
    <mergeCell ref="A6:A12"/>
    <mergeCell ref="B6:C8"/>
    <mergeCell ref="E6:F6"/>
    <mergeCell ref="E7:F7"/>
    <mergeCell ref="E8:F8"/>
    <mergeCell ref="B9:C10"/>
    <mergeCell ref="E9:F9"/>
    <mergeCell ref="E10:F10"/>
    <mergeCell ref="B11:C11"/>
    <mergeCell ref="E11:F11"/>
    <mergeCell ref="B12:C12"/>
    <mergeCell ref="E12:F12"/>
    <mergeCell ref="A3:Z3"/>
    <mergeCell ref="A4:A5"/>
    <mergeCell ref="B4:C5"/>
    <mergeCell ref="D4:D5"/>
    <mergeCell ref="E4:F5"/>
    <mergeCell ref="G4:G5"/>
    <mergeCell ref="H4:H5"/>
    <mergeCell ref="I4:I5"/>
    <mergeCell ref="J4:J5"/>
    <mergeCell ref="K4:V4"/>
    <mergeCell ref="W4:Z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4"/>
  <sheetViews>
    <sheetView topLeftCell="I1" zoomScale="66" zoomScaleNormal="66" workbookViewId="0">
      <selection activeCell="Z7" sqref="Z7"/>
    </sheetView>
  </sheetViews>
  <sheetFormatPr baseColWidth="10" defaultRowHeight="16.5" x14ac:dyDescent="0.3"/>
  <cols>
    <col min="1" max="1" width="17.28515625" style="7" customWidth="1"/>
    <col min="2" max="3" width="13.85546875" style="83" customWidth="1"/>
    <col min="4" max="4" width="11.42578125" style="21"/>
    <col min="5" max="5" width="30.42578125" style="7" customWidth="1"/>
    <col min="6" max="6" width="42.140625" style="7" customWidth="1"/>
    <col min="7" max="7" width="27.140625" style="7" customWidth="1"/>
    <col min="8" max="8" width="22" style="7" customWidth="1"/>
    <col min="9" max="9" width="29" style="7" customWidth="1"/>
    <col min="10" max="10" width="29.7109375" style="7" customWidth="1"/>
    <col min="11" max="22" width="5.85546875" style="7" customWidth="1"/>
    <col min="23" max="23" width="13.140625" style="7" customWidth="1"/>
    <col min="24" max="24" width="14.42578125" style="7" customWidth="1"/>
    <col min="25" max="25" width="12.140625" style="7" customWidth="1"/>
    <col min="26" max="26" width="64.85546875" style="7" customWidth="1"/>
    <col min="27" max="16384" width="11.42578125" style="7"/>
  </cols>
  <sheetData>
    <row r="2" spans="1:26" ht="17.25" thickBot="1" x14ac:dyDescent="0.35"/>
    <row r="3" spans="1:26" ht="42" customHeight="1" thickBot="1" x14ac:dyDescent="0.35">
      <c r="A3" s="137" t="s">
        <v>252</v>
      </c>
      <c r="B3" s="138"/>
      <c r="C3" s="138"/>
      <c r="D3" s="138"/>
      <c r="E3" s="138"/>
      <c r="F3" s="138"/>
      <c r="G3" s="138"/>
      <c r="H3" s="138"/>
      <c r="I3" s="138"/>
      <c r="J3" s="138"/>
      <c r="K3" s="138"/>
      <c r="L3" s="138"/>
      <c r="M3" s="138"/>
      <c r="N3" s="138"/>
      <c r="O3" s="138"/>
      <c r="P3" s="138"/>
      <c r="Q3" s="138"/>
      <c r="R3" s="138"/>
      <c r="S3" s="138"/>
      <c r="T3" s="138"/>
      <c r="U3" s="138"/>
      <c r="V3" s="138"/>
      <c r="W3" s="138"/>
      <c r="X3" s="138"/>
      <c r="Y3" s="138"/>
      <c r="Z3" s="139"/>
    </row>
    <row r="4" spans="1:26" ht="39.75" customHeight="1" x14ac:dyDescent="0.3">
      <c r="A4" s="140" t="s">
        <v>251</v>
      </c>
      <c r="B4" s="141" t="s">
        <v>264</v>
      </c>
      <c r="C4" s="141"/>
      <c r="D4" s="140" t="s">
        <v>265</v>
      </c>
      <c r="E4" s="140" t="s">
        <v>266</v>
      </c>
      <c r="F4" s="140"/>
      <c r="G4" s="140" t="s">
        <v>267</v>
      </c>
      <c r="H4" s="140" t="s">
        <v>268</v>
      </c>
      <c r="I4" s="140" t="s">
        <v>269</v>
      </c>
      <c r="J4" s="140" t="s">
        <v>270</v>
      </c>
      <c r="K4" s="140" t="s">
        <v>0</v>
      </c>
      <c r="L4" s="140"/>
      <c r="M4" s="140"/>
      <c r="N4" s="140"/>
      <c r="O4" s="140"/>
      <c r="P4" s="140"/>
      <c r="Q4" s="140"/>
      <c r="R4" s="140"/>
      <c r="S4" s="140"/>
      <c r="T4" s="140"/>
      <c r="U4" s="140"/>
      <c r="V4" s="140"/>
      <c r="W4" s="140" t="s">
        <v>247</v>
      </c>
      <c r="X4" s="140"/>
      <c r="Y4" s="140"/>
      <c r="Z4" s="140"/>
    </row>
    <row r="5" spans="1:26" ht="59.25" customHeight="1" x14ac:dyDescent="0.3">
      <c r="A5" s="106"/>
      <c r="B5" s="142"/>
      <c r="C5" s="142"/>
      <c r="D5" s="106"/>
      <c r="E5" s="106"/>
      <c r="F5" s="106"/>
      <c r="G5" s="106"/>
      <c r="H5" s="106"/>
      <c r="I5" s="106"/>
      <c r="J5" s="106"/>
      <c r="K5" s="56" t="s">
        <v>1</v>
      </c>
      <c r="L5" s="56" t="s">
        <v>2</v>
      </c>
      <c r="M5" s="56" t="s">
        <v>3</v>
      </c>
      <c r="N5" s="56" t="s">
        <v>4</v>
      </c>
      <c r="O5" s="56" t="s">
        <v>5</v>
      </c>
      <c r="P5" s="56" t="s">
        <v>6</v>
      </c>
      <c r="Q5" s="56" t="s">
        <v>7</v>
      </c>
      <c r="R5" s="56" t="s">
        <v>8</v>
      </c>
      <c r="S5" s="56" t="s">
        <v>9</v>
      </c>
      <c r="T5" s="56" t="s">
        <v>10</v>
      </c>
      <c r="U5" s="56" t="s">
        <v>11</v>
      </c>
      <c r="V5" s="56" t="s">
        <v>12</v>
      </c>
      <c r="W5" s="42" t="s">
        <v>248</v>
      </c>
      <c r="X5" s="42" t="s">
        <v>249</v>
      </c>
      <c r="Y5" s="42" t="s">
        <v>250</v>
      </c>
      <c r="Z5" s="42" t="s">
        <v>271</v>
      </c>
    </row>
    <row r="6" spans="1:26" ht="141" customHeight="1" x14ac:dyDescent="0.3">
      <c r="A6" s="107" t="s">
        <v>255</v>
      </c>
      <c r="B6" s="133" t="s">
        <v>62</v>
      </c>
      <c r="C6" s="133"/>
      <c r="D6" s="8" t="s">
        <v>63</v>
      </c>
      <c r="E6" s="134" t="s">
        <v>64</v>
      </c>
      <c r="F6" s="135"/>
      <c r="G6" s="40" t="s">
        <v>65</v>
      </c>
      <c r="H6" s="40" t="s">
        <v>66</v>
      </c>
      <c r="I6" s="8" t="s">
        <v>67</v>
      </c>
      <c r="J6" s="8" t="s">
        <v>19</v>
      </c>
      <c r="K6" s="51">
        <f>100/2</f>
        <v>50</v>
      </c>
      <c r="L6" s="51">
        <f>100/2</f>
        <v>50</v>
      </c>
      <c r="M6" s="9"/>
      <c r="N6" s="9"/>
      <c r="O6" s="9"/>
      <c r="P6" s="9"/>
      <c r="Q6" s="9"/>
      <c r="R6" s="9"/>
      <c r="S6" s="9"/>
      <c r="T6" s="9"/>
      <c r="U6" s="9"/>
      <c r="V6" s="9"/>
      <c r="W6" s="10">
        <v>1</v>
      </c>
      <c r="X6" s="10">
        <v>1</v>
      </c>
      <c r="Y6" s="10">
        <f t="shared" ref="Y6:Y13" si="0">+X6/100%</f>
        <v>1</v>
      </c>
      <c r="Z6" s="40" t="s">
        <v>606</v>
      </c>
    </row>
    <row r="7" spans="1:26" ht="82.5" x14ac:dyDescent="0.3">
      <c r="A7" s="107"/>
      <c r="B7" s="133"/>
      <c r="C7" s="133"/>
      <c r="D7" s="8" t="s">
        <v>73</v>
      </c>
      <c r="E7" s="109" t="s">
        <v>74</v>
      </c>
      <c r="F7" s="109"/>
      <c r="G7" s="41" t="s">
        <v>75</v>
      </c>
      <c r="H7" s="41" t="s">
        <v>76</v>
      </c>
      <c r="I7" s="8" t="s">
        <v>77</v>
      </c>
      <c r="J7" s="8" t="s">
        <v>78</v>
      </c>
      <c r="K7" s="13"/>
      <c r="L7" s="13"/>
      <c r="M7" s="13"/>
      <c r="N7" s="13"/>
      <c r="O7" s="50"/>
      <c r="P7" s="44">
        <f>100/2</f>
        <v>50</v>
      </c>
      <c r="Q7" s="13"/>
      <c r="R7" s="13"/>
      <c r="S7" s="44">
        <f>100/2</f>
        <v>50</v>
      </c>
      <c r="T7" s="13"/>
      <c r="U7" s="13"/>
      <c r="V7" s="13"/>
      <c r="W7" s="10">
        <v>0</v>
      </c>
      <c r="X7" s="10">
        <v>0</v>
      </c>
      <c r="Y7" s="10">
        <f t="shared" si="0"/>
        <v>0</v>
      </c>
      <c r="Z7" s="60" t="s">
        <v>387</v>
      </c>
    </row>
    <row r="8" spans="1:26" ht="66" x14ac:dyDescent="0.3">
      <c r="A8" s="107"/>
      <c r="B8" s="133"/>
      <c r="C8" s="133"/>
      <c r="D8" s="8" t="s">
        <v>79</v>
      </c>
      <c r="E8" s="112" t="s">
        <v>80</v>
      </c>
      <c r="F8" s="112"/>
      <c r="G8" s="41" t="s">
        <v>81</v>
      </c>
      <c r="H8" s="41" t="s">
        <v>82</v>
      </c>
      <c r="I8" s="1" t="s">
        <v>78</v>
      </c>
      <c r="J8" s="8" t="s">
        <v>19</v>
      </c>
      <c r="K8" s="14"/>
      <c r="L8" s="1"/>
      <c r="M8" s="50"/>
      <c r="N8" s="50"/>
      <c r="O8" s="44">
        <f>100/3</f>
        <v>33.333333333333336</v>
      </c>
      <c r="P8" s="1"/>
      <c r="Q8" s="1"/>
      <c r="R8" s="44">
        <f>100/3</f>
        <v>33.333333333333336</v>
      </c>
      <c r="S8" s="1"/>
      <c r="T8" s="1"/>
      <c r="U8" s="44">
        <f>100/3</f>
        <v>33.333333333333336</v>
      </c>
      <c r="V8" s="1"/>
      <c r="W8" s="10">
        <v>0</v>
      </c>
      <c r="X8" s="10">
        <v>0</v>
      </c>
      <c r="Y8" s="10">
        <f t="shared" si="0"/>
        <v>0</v>
      </c>
      <c r="Z8" s="60" t="s">
        <v>387</v>
      </c>
    </row>
    <row r="9" spans="1:26" ht="94.5" customHeight="1" x14ac:dyDescent="0.3">
      <c r="A9" s="107"/>
      <c r="B9" s="136" t="s">
        <v>83</v>
      </c>
      <c r="C9" s="136"/>
      <c r="D9" s="8" t="s">
        <v>84</v>
      </c>
      <c r="E9" s="109" t="s">
        <v>85</v>
      </c>
      <c r="F9" s="109"/>
      <c r="G9" s="41" t="s">
        <v>86</v>
      </c>
      <c r="H9" s="41" t="s">
        <v>87</v>
      </c>
      <c r="I9" s="8" t="s">
        <v>88</v>
      </c>
      <c r="J9" s="8" t="s">
        <v>89</v>
      </c>
      <c r="K9" s="14"/>
      <c r="L9" s="1"/>
      <c r="M9" s="1"/>
      <c r="N9" s="8"/>
      <c r="O9" s="8"/>
      <c r="P9" s="44">
        <f>100/7</f>
        <v>14.285714285714286</v>
      </c>
      <c r="Q9" s="44">
        <f>100/7</f>
        <v>14.285714285714286</v>
      </c>
      <c r="R9" s="44">
        <f>100/7</f>
        <v>14.285714285714286</v>
      </c>
      <c r="S9" s="44">
        <f>100/7</f>
        <v>14.285714285714286</v>
      </c>
      <c r="T9" s="44">
        <v>14.285714285714286</v>
      </c>
      <c r="U9" s="44">
        <v>14.285714285714286</v>
      </c>
      <c r="V9" s="44">
        <v>14.285714285714286</v>
      </c>
      <c r="W9" s="10">
        <v>0</v>
      </c>
      <c r="X9" s="10">
        <v>0</v>
      </c>
      <c r="Y9" s="10">
        <f t="shared" si="0"/>
        <v>0</v>
      </c>
      <c r="Z9" s="60" t="s">
        <v>387</v>
      </c>
    </row>
    <row r="10" spans="1:26" ht="49.5" x14ac:dyDescent="0.3">
      <c r="A10" s="107"/>
      <c r="B10" s="136"/>
      <c r="C10" s="136"/>
      <c r="D10" s="8" t="s">
        <v>90</v>
      </c>
      <c r="E10" s="109" t="s">
        <v>91</v>
      </c>
      <c r="F10" s="109"/>
      <c r="G10" s="41" t="s">
        <v>92</v>
      </c>
      <c r="H10" s="40" t="s">
        <v>93</v>
      </c>
      <c r="I10" s="8" t="s">
        <v>94</v>
      </c>
      <c r="J10" s="8" t="s">
        <v>95</v>
      </c>
      <c r="K10" s="13"/>
      <c r="L10" s="50"/>
      <c r="M10" s="50"/>
      <c r="N10" s="50"/>
      <c r="O10" s="51">
        <v>50</v>
      </c>
      <c r="P10" s="44">
        <v>50</v>
      </c>
      <c r="Q10" s="9"/>
      <c r="R10" s="9"/>
      <c r="S10" s="9"/>
      <c r="T10" s="9"/>
      <c r="U10" s="9"/>
      <c r="V10" s="9"/>
      <c r="W10" s="10">
        <v>0</v>
      </c>
      <c r="X10" s="10">
        <v>0</v>
      </c>
      <c r="Y10" s="10">
        <f t="shared" si="0"/>
        <v>0</v>
      </c>
      <c r="Z10" s="60" t="s">
        <v>387</v>
      </c>
    </row>
    <row r="11" spans="1:26" ht="66" x14ac:dyDescent="0.3">
      <c r="A11" s="107"/>
      <c r="B11" s="133" t="s">
        <v>105</v>
      </c>
      <c r="C11" s="133"/>
      <c r="D11" s="8" t="s">
        <v>106</v>
      </c>
      <c r="E11" s="109" t="s">
        <v>107</v>
      </c>
      <c r="F11" s="109"/>
      <c r="G11" s="41" t="s">
        <v>108</v>
      </c>
      <c r="H11" s="41" t="s">
        <v>109</v>
      </c>
      <c r="I11" s="8" t="s">
        <v>94</v>
      </c>
      <c r="J11" s="8" t="s">
        <v>19</v>
      </c>
      <c r="K11" s="9"/>
      <c r="L11" s="50"/>
      <c r="M11" s="50"/>
      <c r="N11" s="50"/>
      <c r="O11" s="51">
        <v>50</v>
      </c>
      <c r="P11" s="51">
        <v>50</v>
      </c>
      <c r="Q11" s="52"/>
      <c r="R11" s="52"/>
      <c r="S11" s="52"/>
      <c r="T11" s="52"/>
      <c r="U11" s="52"/>
      <c r="V11" s="52"/>
      <c r="W11" s="10">
        <v>0</v>
      </c>
      <c r="X11" s="10">
        <v>0</v>
      </c>
      <c r="Y11" s="10">
        <f t="shared" si="0"/>
        <v>0</v>
      </c>
      <c r="Z11" s="60" t="s">
        <v>387</v>
      </c>
    </row>
    <row r="12" spans="1:26" ht="82.5" x14ac:dyDescent="0.3">
      <c r="A12" s="107"/>
      <c r="B12" s="133" t="s">
        <v>115</v>
      </c>
      <c r="C12" s="133"/>
      <c r="D12" s="8" t="s">
        <v>116</v>
      </c>
      <c r="E12" s="112" t="s">
        <v>117</v>
      </c>
      <c r="F12" s="112"/>
      <c r="G12" s="41" t="s">
        <v>118</v>
      </c>
      <c r="H12" s="41" t="s">
        <v>119</v>
      </c>
      <c r="I12" s="8" t="s">
        <v>120</v>
      </c>
      <c r="J12" s="1" t="s">
        <v>94</v>
      </c>
      <c r="K12" s="5"/>
      <c r="L12" s="50"/>
      <c r="M12" s="50"/>
      <c r="N12" s="50"/>
      <c r="O12" s="51">
        <f>100/3</f>
        <v>33.333333333333336</v>
      </c>
      <c r="P12" s="51">
        <f>100/3</f>
        <v>33.333333333333336</v>
      </c>
      <c r="Q12" s="51">
        <f>100/3</f>
        <v>33.333333333333336</v>
      </c>
      <c r="R12" s="9"/>
      <c r="S12" s="9"/>
      <c r="T12" s="9"/>
      <c r="U12" s="9"/>
      <c r="V12" s="9"/>
      <c r="W12" s="10">
        <v>0</v>
      </c>
      <c r="X12" s="10">
        <v>0</v>
      </c>
      <c r="Y12" s="10">
        <f t="shared" si="0"/>
        <v>0</v>
      </c>
      <c r="Z12" s="60" t="s">
        <v>387</v>
      </c>
    </row>
    <row r="13" spans="1:26" ht="140.25" customHeight="1" x14ac:dyDescent="0.3">
      <c r="A13" s="43" t="s">
        <v>257</v>
      </c>
      <c r="B13" s="131" t="s">
        <v>152</v>
      </c>
      <c r="C13" s="132"/>
      <c r="D13" s="8" t="s">
        <v>158</v>
      </c>
      <c r="E13" s="129" t="s">
        <v>159</v>
      </c>
      <c r="F13" s="130"/>
      <c r="G13" s="16" t="s">
        <v>160</v>
      </c>
      <c r="H13" s="16" t="s">
        <v>161</v>
      </c>
      <c r="I13" s="8" t="s">
        <v>162</v>
      </c>
      <c r="J13" s="8" t="s">
        <v>19</v>
      </c>
      <c r="K13" s="8"/>
      <c r="L13" s="51">
        <f>100/11</f>
        <v>9.0909090909090917</v>
      </c>
      <c r="M13" s="51">
        <f t="shared" ref="M13:V13" si="1">100/11</f>
        <v>9.0909090909090917</v>
      </c>
      <c r="N13" s="51">
        <f t="shared" si="1"/>
        <v>9.0909090909090917</v>
      </c>
      <c r="O13" s="51">
        <f t="shared" si="1"/>
        <v>9.0909090909090917</v>
      </c>
      <c r="P13" s="51">
        <f t="shared" si="1"/>
        <v>9.0909090909090917</v>
      </c>
      <c r="Q13" s="51">
        <f t="shared" si="1"/>
        <v>9.0909090909090917</v>
      </c>
      <c r="R13" s="51">
        <f t="shared" si="1"/>
        <v>9.0909090909090917</v>
      </c>
      <c r="S13" s="51">
        <f t="shared" si="1"/>
        <v>9.0909090909090917</v>
      </c>
      <c r="T13" s="51">
        <f t="shared" si="1"/>
        <v>9.0909090909090917</v>
      </c>
      <c r="U13" s="51">
        <f t="shared" si="1"/>
        <v>9.0909090909090917</v>
      </c>
      <c r="V13" s="51">
        <f t="shared" si="1"/>
        <v>9.0909090909090917</v>
      </c>
      <c r="W13" s="10">
        <v>0.2727</v>
      </c>
      <c r="X13" s="10">
        <v>0.17549999999999999</v>
      </c>
      <c r="Y13" s="10">
        <f t="shared" si="0"/>
        <v>0.17549999999999999</v>
      </c>
      <c r="Z13" s="61" t="s">
        <v>540</v>
      </c>
    </row>
    <row r="14" spans="1:26" x14ac:dyDescent="0.3">
      <c r="W14" s="63">
        <f>+AVERAGE(W6:W13)</f>
        <v>0.15908749999999999</v>
      </c>
      <c r="X14" s="63">
        <f>+AVERAGE(X6:X13)</f>
        <v>0.1469375</v>
      </c>
    </row>
  </sheetData>
  <autoFilter ref="A4:Z13">
    <filterColumn colId="1" showButton="0"/>
    <filterColumn colId="4"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autoFilter>
  <mergeCells count="25">
    <mergeCell ref="A3:Z3"/>
    <mergeCell ref="A4:A5"/>
    <mergeCell ref="B4:C5"/>
    <mergeCell ref="D4:D5"/>
    <mergeCell ref="E4:F5"/>
    <mergeCell ref="G4:G5"/>
    <mergeCell ref="H4:H5"/>
    <mergeCell ref="I4:I5"/>
    <mergeCell ref="J4:J5"/>
    <mergeCell ref="K4:V4"/>
    <mergeCell ref="W4:Z4"/>
    <mergeCell ref="B13:C13"/>
    <mergeCell ref="E13:F13"/>
    <mergeCell ref="A6:A12"/>
    <mergeCell ref="B6:C8"/>
    <mergeCell ref="E6:F6"/>
    <mergeCell ref="E7:F7"/>
    <mergeCell ref="E8:F8"/>
    <mergeCell ref="B9:C10"/>
    <mergeCell ref="E9:F9"/>
    <mergeCell ref="E10:F10"/>
    <mergeCell ref="B11:C11"/>
    <mergeCell ref="E11:F11"/>
    <mergeCell ref="B12:C12"/>
    <mergeCell ref="E12:F1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4"/>
  <sheetViews>
    <sheetView topLeftCell="H10" zoomScale="66" zoomScaleNormal="66" workbookViewId="0">
      <selection activeCell="Z14" sqref="Z14"/>
    </sheetView>
  </sheetViews>
  <sheetFormatPr baseColWidth="10" defaultRowHeight="16.5" x14ac:dyDescent="0.3"/>
  <cols>
    <col min="1" max="1" width="17.28515625" style="7" customWidth="1"/>
    <col min="2" max="3" width="13.85546875" style="83" customWidth="1"/>
    <col min="4" max="4" width="11.42578125" style="21"/>
    <col min="5" max="5" width="30.42578125" style="7" customWidth="1"/>
    <col min="6" max="6" width="42.140625" style="7" customWidth="1"/>
    <col min="7" max="7" width="27.140625" style="7" customWidth="1"/>
    <col min="8" max="8" width="22" style="7" customWidth="1"/>
    <col min="9" max="9" width="29" style="7" customWidth="1"/>
    <col min="10" max="10" width="29.7109375" style="7" customWidth="1"/>
    <col min="11" max="22" width="5.85546875" style="7" customWidth="1"/>
    <col min="23" max="23" width="13.140625" style="7" customWidth="1"/>
    <col min="24" max="24" width="14.42578125" style="7" customWidth="1"/>
    <col min="25" max="25" width="12.140625" style="7" customWidth="1"/>
    <col min="26" max="26" width="64.85546875" style="7" customWidth="1"/>
    <col min="27" max="16384" width="11.42578125" style="7"/>
  </cols>
  <sheetData>
    <row r="2" spans="1:26" ht="17.25" thickBot="1" x14ac:dyDescent="0.35"/>
    <row r="3" spans="1:26" ht="42" customHeight="1" thickBot="1" x14ac:dyDescent="0.35">
      <c r="A3" s="137" t="s">
        <v>252</v>
      </c>
      <c r="B3" s="138"/>
      <c r="C3" s="138"/>
      <c r="D3" s="138"/>
      <c r="E3" s="138"/>
      <c r="F3" s="138"/>
      <c r="G3" s="138"/>
      <c r="H3" s="138"/>
      <c r="I3" s="138"/>
      <c r="J3" s="138"/>
      <c r="K3" s="138"/>
      <c r="L3" s="138"/>
      <c r="M3" s="138"/>
      <c r="N3" s="138"/>
      <c r="O3" s="138"/>
      <c r="P3" s="138"/>
      <c r="Q3" s="138"/>
      <c r="R3" s="138"/>
      <c r="S3" s="138"/>
      <c r="T3" s="138"/>
      <c r="U3" s="138"/>
      <c r="V3" s="138"/>
      <c r="W3" s="138"/>
      <c r="X3" s="138"/>
      <c r="Y3" s="138"/>
      <c r="Z3" s="139"/>
    </row>
    <row r="4" spans="1:26" ht="39.75" customHeight="1" x14ac:dyDescent="0.3">
      <c r="A4" s="140" t="s">
        <v>251</v>
      </c>
      <c r="B4" s="141" t="s">
        <v>264</v>
      </c>
      <c r="C4" s="141"/>
      <c r="D4" s="140" t="s">
        <v>265</v>
      </c>
      <c r="E4" s="140" t="s">
        <v>266</v>
      </c>
      <c r="F4" s="140"/>
      <c r="G4" s="140" t="s">
        <v>267</v>
      </c>
      <c r="H4" s="140" t="s">
        <v>268</v>
      </c>
      <c r="I4" s="140" t="s">
        <v>269</v>
      </c>
      <c r="J4" s="140" t="s">
        <v>270</v>
      </c>
      <c r="K4" s="140" t="s">
        <v>0</v>
      </c>
      <c r="L4" s="140"/>
      <c r="M4" s="140"/>
      <c r="N4" s="140"/>
      <c r="O4" s="140"/>
      <c r="P4" s="140"/>
      <c r="Q4" s="140"/>
      <c r="R4" s="140"/>
      <c r="S4" s="140"/>
      <c r="T4" s="140"/>
      <c r="U4" s="140"/>
      <c r="V4" s="140"/>
      <c r="W4" s="140" t="s">
        <v>247</v>
      </c>
      <c r="X4" s="140"/>
      <c r="Y4" s="140"/>
      <c r="Z4" s="140"/>
    </row>
    <row r="5" spans="1:26" ht="59.25" customHeight="1" x14ac:dyDescent="0.3">
      <c r="A5" s="106"/>
      <c r="B5" s="142"/>
      <c r="C5" s="142"/>
      <c r="D5" s="106"/>
      <c r="E5" s="106"/>
      <c r="F5" s="106"/>
      <c r="G5" s="106"/>
      <c r="H5" s="106"/>
      <c r="I5" s="106"/>
      <c r="J5" s="106"/>
      <c r="K5" s="56" t="s">
        <v>1</v>
      </c>
      <c r="L5" s="56" t="s">
        <v>2</v>
      </c>
      <c r="M5" s="56" t="s">
        <v>3</v>
      </c>
      <c r="N5" s="56" t="s">
        <v>4</v>
      </c>
      <c r="O5" s="56" t="s">
        <v>5</v>
      </c>
      <c r="P5" s="56" t="s">
        <v>6</v>
      </c>
      <c r="Q5" s="56" t="s">
        <v>7</v>
      </c>
      <c r="R5" s="56" t="s">
        <v>8</v>
      </c>
      <c r="S5" s="56" t="s">
        <v>9</v>
      </c>
      <c r="T5" s="56" t="s">
        <v>10</v>
      </c>
      <c r="U5" s="56" t="s">
        <v>11</v>
      </c>
      <c r="V5" s="56" t="s">
        <v>12</v>
      </c>
      <c r="W5" s="71" t="s">
        <v>248</v>
      </c>
      <c r="X5" s="71" t="s">
        <v>249</v>
      </c>
      <c r="Y5" s="71" t="s">
        <v>250</v>
      </c>
      <c r="Z5" s="71" t="s">
        <v>271</v>
      </c>
    </row>
    <row r="6" spans="1:26" ht="141" customHeight="1" x14ac:dyDescent="0.3">
      <c r="A6" s="107" t="s">
        <v>255</v>
      </c>
      <c r="B6" s="133" t="s">
        <v>62</v>
      </c>
      <c r="C6" s="133"/>
      <c r="D6" s="8" t="s">
        <v>63</v>
      </c>
      <c r="E6" s="134" t="s">
        <v>64</v>
      </c>
      <c r="F6" s="135"/>
      <c r="G6" s="40" t="s">
        <v>65</v>
      </c>
      <c r="H6" s="40" t="s">
        <v>66</v>
      </c>
      <c r="I6" s="8" t="s">
        <v>67</v>
      </c>
      <c r="J6" s="8" t="s">
        <v>19</v>
      </c>
      <c r="K6" s="51">
        <f>100/2</f>
        <v>50</v>
      </c>
      <c r="L6" s="51">
        <f>100/2</f>
        <v>50</v>
      </c>
      <c r="M6" s="9"/>
      <c r="N6" s="9"/>
      <c r="O6" s="9"/>
      <c r="P6" s="9"/>
      <c r="Q6" s="9"/>
      <c r="R6" s="9"/>
      <c r="S6" s="9"/>
      <c r="T6" s="9"/>
      <c r="U6" s="9"/>
      <c r="V6" s="9"/>
      <c r="W6" s="10">
        <v>1</v>
      </c>
      <c r="X6" s="10">
        <v>1</v>
      </c>
      <c r="Y6" s="10">
        <f t="shared" ref="Y6:Y13" si="0">+X6/100%</f>
        <v>1</v>
      </c>
      <c r="Z6" s="40" t="s">
        <v>595</v>
      </c>
    </row>
    <row r="7" spans="1:26" ht="82.5" x14ac:dyDescent="0.3">
      <c r="A7" s="107"/>
      <c r="B7" s="133"/>
      <c r="C7" s="133"/>
      <c r="D7" s="8" t="s">
        <v>73</v>
      </c>
      <c r="E7" s="109" t="s">
        <v>74</v>
      </c>
      <c r="F7" s="109"/>
      <c r="G7" s="69" t="s">
        <v>75</v>
      </c>
      <c r="H7" s="69" t="s">
        <v>76</v>
      </c>
      <c r="I7" s="8" t="s">
        <v>77</v>
      </c>
      <c r="J7" s="8" t="s">
        <v>78</v>
      </c>
      <c r="K7" s="13"/>
      <c r="L7" s="13"/>
      <c r="M7" s="13"/>
      <c r="N7" s="13"/>
      <c r="O7" s="50"/>
      <c r="P7" s="44">
        <f>100/2</f>
        <v>50</v>
      </c>
      <c r="Q7" s="13"/>
      <c r="R7" s="13"/>
      <c r="S7" s="44">
        <f>100/2</f>
        <v>50</v>
      </c>
      <c r="T7" s="13"/>
      <c r="U7" s="13"/>
      <c r="V7" s="13"/>
      <c r="W7" s="10">
        <v>0</v>
      </c>
      <c r="X7" s="10">
        <v>0</v>
      </c>
      <c r="Y7" s="10">
        <f t="shared" si="0"/>
        <v>0</v>
      </c>
      <c r="Z7" s="60" t="s">
        <v>387</v>
      </c>
    </row>
    <row r="8" spans="1:26" ht="66" x14ac:dyDescent="0.3">
      <c r="A8" s="107"/>
      <c r="B8" s="133"/>
      <c r="C8" s="133"/>
      <c r="D8" s="8" t="s">
        <v>79</v>
      </c>
      <c r="E8" s="112" t="s">
        <v>80</v>
      </c>
      <c r="F8" s="112"/>
      <c r="G8" s="69" t="s">
        <v>81</v>
      </c>
      <c r="H8" s="69" t="s">
        <v>82</v>
      </c>
      <c r="I8" s="1" t="s">
        <v>78</v>
      </c>
      <c r="J8" s="8" t="s">
        <v>19</v>
      </c>
      <c r="K8" s="14"/>
      <c r="L8" s="1"/>
      <c r="M8" s="50"/>
      <c r="N8" s="50"/>
      <c r="O8" s="44">
        <f>100/3</f>
        <v>33.333333333333336</v>
      </c>
      <c r="P8" s="1"/>
      <c r="Q8" s="1"/>
      <c r="R8" s="44">
        <f>100/3</f>
        <v>33.333333333333336</v>
      </c>
      <c r="S8" s="1"/>
      <c r="T8" s="1"/>
      <c r="U8" s="44">
        <f>100/3</f>
        <v>33.333333333333336</v>
      </c>
      <c r="V8" s="1"/>
      <c r="W8" s="10">
        <v>0</v>
      </c>
      <c r="X8" s="10">
        <v>0</v>
      </c>
      <c r="Y8" s="10">
        <f t="shared" si="0"/>
        <v>0</v>
      </c>
      <c r="Z8" s="60" t="s">
        <v>387</v>
      </c>
    </row>
    <row r="9" spans="1:26" ht="94.5" customHeight="1" x14ac:dyDescent="0.3">
      <c r="A9" s="107"/>
      <c r="B9" s="136" t="s">
        <v>83</v>
      </c>
      <c r="C9" s="136"/>
      <c r="D9" s="8" t="s">
        <v>84</v>
      </c>
      <c r="E9" s="109" t="s">
        <v>85</v>
      </c>
      <c r="F9" s="109"/>
      <c r="G9" s="69" t="s">
        <v>86</v>
      </c>
      <c r="H9" s="69" t="s">
        <v>87</v>
      </c>
      <c r="I9" s="8" t="s">
        <v>88</v>
      </c>
      <c r="J9" s="8" t="s">
        <v>89</v>
      </c>
      <c r="K9" s="14"/>
      <c r="L9" s="1"/>
      <c r="M9" s="1"/>
      <c r="N9" s="8"/>
      <c r="O9" s="8"/>
      <c r="P9" s="44">
        <f>100/7</f>
        <v>14.285714285714286</v>
      </c>
      <c r="Q9" s="44">
        <f>100/7</f>
        <v>14.285714285714286</v>
      </c>
      <c r="R9" s="44">
        <f>100/7</f>
        <v>14.285714285714286</v>
      </c>
      <c r="S9" s="44">
        <f>100/7</f>
        <v>14.285714285714286</v>
      </c>
      <c r="T9" s="44">
        <v>14.285714285714286</v>
      </c>
      <c r="U9" s="44">
        <v>14.285714285714286</v>
      </c>
      <c r="V9" s="44">
        <v>14.285714285714286</v>
      </c>
      <c r="W9" s="10">
        <v>0</v>
      </c>
      <c r="X9" s="10">
        <v>0</v>
      </c>
      <c r="Y9" s="10">
        <f t="shared" si="0"/>
        <v>0</v>
      </c>
      <c r="Z9" s="60" t="s">
        <v>387</v>
      </c>
    </row>
    <row r="10" spans="1:26" ht="49.5" x14ac:dyDescent="0.3">
      <c r="A10" s="107"/>
      <c r="B10" s="136"/>
      <c r="C10" s="136"/>
      <c r="D10" s="8" t="s">
        <v>90</v>
      </c>
      <c r="E10" s="109" t="s">
        <v>91</v>
      </c>
      <c r="F10" s="109"/>
      <c r="G10" s="69" t="s">
        <v>92</v>
      </c>
      <c r="H10" s="40" t="s">
        <v>93</v>
      </c>
      <c r="I10" s="8" t="s">
        <v>94</v>
      </c>
      <c r="J10" s="8" t="s">
        <v>95</v>
      </c>
      <c r="K10" s="13"/>
      <c r="L10" s="50"/>
      <c r="M10" s="50"/>
      <c r="N10" s="50"/>
      <c r="O10" s="51">
        <v>50</v>
      </c>
      <c r="P10" s="44">
        <v>50</v>
      </c>
      <c r="Q10" s="9"/>
      <c r="R10" s="9"/>
      <c r="S10" s="9"/>
      <c r="T10" s="9"/>
      <c r="U10" s="9"/>
      <c r="V10" s="9"/>
      <c r="W10" s="10">
        <v>0</v>
      </c>
      <c r="X10" s="10">
        <v>0</v>
      </c>
      <c r="Y10" s="10">
        <f t="shared" si="0"/>
        <v>0</v>
      </c>
      <c r="Z10" s="60" t="s">
        <v>387</v>
      </c>
    </row>
    <row r="11" spans="1:26" ht="66" x14ac:dyDescent="0.3">
      <c r="A11" s="107"/>
      <c r="B11" s="133" t="s">
        <v>105</v>
      </c>
      <c r="C11" s="133"/>
      <c r="D11" s="8" t="s">
        <v>106</v>
      </c>
      <c r="E11" s="109" t="s">
        <v>107</v>
      </c>
      <c r="F11" s="109"/>
      <c r="G11" s="69" t="s">
        <v>108</v>
      </c>
      <c r="H11" s="69" t="s">
        <v>109</v>
      </c>
      <c r="I11" s="8" t="s">
        <v>94</v>
      </c>
      <c r="J11" s="8" t="s">
        <v>19</v>
      </c>
      <c r="K11" s="9"/>
      <c r="L11" s="50"/>
      <c r="M11" s="50"/>
      <c r="N11" s="50"/>
      <c r="O11" s="51">
        <v>50</v>
      </c>
      <c r="P11" s="51">
        <v>50</v>
      </c>
      <c r="Q11" s="52"/>
      <c r="R11" s="52"/>
      <c r="S11" s="52"/>
      <c r="T11" s="52"/>
      <c r="U11" s="52"/>
      <c r="V11" s="52"/>
      <c r="W11" s="10">
        <v>0</v>
      </c>
      <c r="X11" s="10">
        <v>0</v>
      </c>
      <c r="Y11" s="10">
        <f t="shared" si="0"/>
        <v>0</v>
      </c>
      <c r="Z11" s="60" t="s">
        <v>387</v>
      </c>
    </row>
    <row r="12" spans="1:26" ht="82.5" x14ac:dyDescent="0.3">
      <c r="A12" s="107"/>
      <c r="B12" s="133" t="s">
        <v>115</v>
      </c>
      <c r="C12" s="133"/>
      <c r="D12" s="8" t="s">
        <v>116</v>
      </c>
      <c r="E12" s="112" t="s">
        <v>117</v>
      </c>
      <c r="F12" s="112"/>
      <c r="G12" s="69" t="s">
        <v>118</v>
      </c>
      <c r="H12" s="69" t="s">
        <v>119</v>
      </c>
      <c r="I12" s="8" t="s">
        <v>120</v>
      </c>
      <c r="J12" s="1" t="s">
        <v>94</v>
      </c>
      <c r="K12" s="5"/>
      <c r="L12" s="50"/>
      <c r="M12" s="50"/>
      <c r="N12" s="50"/>
      <c r="O12" s="51">
        <f>100/3</f>
        <v>33.333333333333336</v>
      </c>
      <c r="P12" s="51">
        <f>100/3</f>
        <v>33.333333333333336</v>
      </c>
      <c r="Q12" s="51">
        <f>100/3</f>
        <v>33.333333333333336</v>
      </c>
      <c r="R12" s="9"/>
      <c r="S12" s="9"/>
      <c r="T12" s="9"/>
      <c r="U12" s="9"/>
      <c r="V12" s="9"/>
      <c r="W12" s="10">
        <v>0</v>
      </c>
      <c r="X12" s="10">
        <v>0</v>
      </c>
      <c r="Y12" s="10">
        <f t="shared" si="0"/>
        <v>0</v>
      </c>
      <c r="Z12" s="60" t="s">
        <v>387</v>
      </c>
    </row>
    <row r="13" spans="1:26" ht="140.25" customHeight="1" x14ac:dyDescent="0.3">
      <c r="A13" s="70" t="s">
        <v>257</v>
      </c>
      <c r="B13" s="131" t="s">
        <v>152</v>
      </c>
      <c r="C13" s="132"/>
      <c r="D13" s="8" t="s">
        <v>158</v>
      </c>
      <c r="E13" s="129" t="s">
        <v>159</v>
      </c>
      <c r="F13" s="130"/>
      <c r="G13" s="16" t="s">
        <v>160</v>
      </c>
      <c r="H13" s="16" t="s">
        <v>161</v>
      </c>
      <c r="I13" s="8" t="s">
        <v>162</v>
      </c>
      <c r="J13" s="8" t="s">
        <v>19</v>
      </c>
      <c r="K13" s="8"/>
      <c r="L13" s="51">
        <f>100/11</f>
        <v>9.0909090909090917</v>
      </c>
      <c r="M13" s="51">
        <f t="shared" ref="M13:V13" si="1">100/11</f>
        <v>9.0909090909090917</v>
      </c>
      <c r="N13" s="51">
        <f t="shared" si="1"/>
        <v>9.0909090909090917</v>
      </c>
      <c r="O13" s="51">
        <f t="shared" si="1"/>
        <v>9.0909090909090917</v>
      </c>
      <c r="P13" s="51">
        <f t="shared" si="1"/>
        <v>9.0909090909090917</v>
      </c>
      <c r="Q13" s="51">
        <f t="shared" si="1"/>
        <v>9.0909090909090917</v>
      </c>
      <c r="R13" s="51">
        <f t="shared" si="1"/>
        <v>9.0909090909090917</v>
      </c>
      <c r="S13" s="51">
        <f t="shared" si="1"/>
        <v>9.0909090909090917</v>
      </c>
      <c r="T13" s="51">
        <f t="shared" si="1"/>
        <v>9.0909090909090917</v>
      </c>
      <c r="U13" s="51">
        <f t="shared" si="1"/>
        <v>9.0909090909090917</v>
      </c>
      <c r="V13" s="51">
        <f t="shared" si="1"/>
        <v>9.0909090909090917</v>
      </c>
      <c r="W13" s="10">
        <v>0.2727</v>
      </c>
      <c r="X13" s="10">
        <v>0.26100000000000001</v>
      </c>
      <c r="Y13" s="10">
        <f t="shared" si="0"/>
        <v>0.26100000000000001</v>
      </c>
      <c r="Z13" s="61" t="s">
        <v>597</v>
      </c>
    </row>
    <row r="14" spans="1:26" x14ac:dyDescent="0.3">
      <c r="W14" s="63">
        <f>+AVERAGE(W6:W13)</f>
        <v>0.15908749999999999</v>
      </c>
      <c r="X14" s="63">
        <f>+AVERAGE(X6:X13)</f>
        <v>0.15762500000000002</v>
      </c>
    </row>
  </sheetData>
  <autoFilter ref="A4:Z13">
    <filterColumn colId="1" showButton="0"/>
    <filterColumn colId="4"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autoFilter>
  <mergeCells count="25">
    <mergeCell ref="B13:C13"/>
    <mergeCell ref="E13:F13"/>
    <mergeCell ref="A6:A12"/>
    <mergeCell ref="B6:C8"/>
    <mergeCell ref="E6:F6"/>
    <mergeCell ref="E7:F7"/>
    <mergeCell ref="E8:F8"/>
    <mergeCell ref="B9:C10"/>
    <mergeCell ref="E9:F9"/>
    <mergeCell ref="E10:F10"/>
    <mergeCell ref="B11:C11"/>
    <mergeCell ref="E11:F11"/>
    <mergeCell ref="B12:C12"/>
    <mergeCell ref="E12:F12"/>
    <mergeCell ref="A3:Z3"/>
    <mergeCell ref="A4:A5"/>
    <mergeCell ref="B4:C5"/>
    <mergeCell ref="D4:D5"/>
    <mergeCell ref="E4:F5"/>
    <mergeCell ref="G4:G5"/>
    <mergeCell ref="H4:H5"/>
    <mergeCell ref="I4:I5"/>
    <mergeCell ref="J4:J5"/>
    <mergeCell ref="K4:V4"/>
    <mergeCell ref="W4:Z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4"/>
  <sheetViews>
    <sheetView topLeftCell="H10" zoomScale="66" zoomScaleNormal="66" workbookViewId="0">
      <selection activeCell="X14" sqref="X14"/>
    </sheetView>
  </sheetViews>
  <sheetFormatPr baseColWidth="10" defaultRowHeight="16.5" x14ac:dyDescent="0.3"/>
  <cols>
    <col min="1" max="1" width="17.28515625" style="7" customWidth="1"/>
    <col min="2" max="3" width="13.85546875" style="83" customWidth="1"/>
    <col min="4" max="4" width="11.42578125" style="21"/>
    <col min="5" max="5" width="30.42578125" style="7" customWidth="1"/>
    <col min="6" max="6" width="42.140625" style="7" customWidth="1"/>
    <col min="7" max="7" width="27.140625" style="7" customWidth="1"/>
    <col min="8" max="8" width="22" style="7" customWidth="1"/>
    <col min="9" max="9" width="29" style="7" customWidth="1"/>
    <col min="10" max="10" width="29.7109375" style="7" customWidth="1"/>
    <col min="11" max="22" width="5.85546875" style="7" customWidth="1"/>
    <col min="23" max="23" width="13.140625" style="7" customWidth="1"/>
    <col min="24" max="24" width="14.42578125" style="7" customWidth="1"/>
    <col min="25" max="25" width="12.140625" style="7" customWidth="1"/>
    <col min="26" max="26" width="64.85546875" style="7" customWidth="1"/>
    <col min="27" max="16384" width="11.42578125" style="7"/>
  </cols>
  <sheetData>
    <row r="2" spans="1:26" ht="17.25" thickBot="1" x14ac:dyDescent="0.35"/>
    <row r="3" spans="1:26" ht="42" customHeight="1" thickBot="1" x14ac:dyDescent="0.35">
      <c r="A3" s="137" t="s">
        <v>252</v>
      </c>
      <c r="B3" s="138"/>
      <c r="C3" s="138"/>
      <c r="D3" s="138"/>
      <c r="E3" s="138"/>
      <c r="F3" s="138"/>
      <c r="G3" s="138"/>
      <c r="H3" s="138"/>
      <c r="I3" s="138"/>
      <c r="J3" s="138"/>
      <c r="K3" s="138"/>
      <c r="L3" s="138"/>
      <c r="M3" s="138"/>
      <c r="N3" s="138"/>
      <c r="O3" s="138"/>
      <c r="P3" s="138"/>
      <c r="Q3" s="138"/>
      <c r="R3" s="138"/>
      <c r="S3" s="138"/>
      <c r="T3" s="138"/>
      <c r="U3" s="138"/>
      <c r="V3" s="138"/>
      <c r="W3" s="138"/>
      <c r="X3" s="138"/>
      <c r="Y3" s="138"/>
      <c r="Z3" s="139"/>
    </row>
    <row r="4" spans="1:26" ht="39.75" customHeight="1" x14ac:dyDescent="0.3">
      <c r="A4" s="140" t="s">
        <v>251</v>
      </c>
      <c r="B4" s="141" t="s">
        <v>264</v>
      </c>
      <c r="C4" s="141"/>
      <c r="D4" s="140" t="s">
        <v>265</v>
      </c>
      <c r="E4" s="140" t="s">
        <v>266</v>
      </c>
      <c r="F4" s="140"/>
      <c r="G4" s="140" t="s">
        <v>267</v>
      </c>
      <c r="H4" s="140" t="s">
        <v>268</v>
      </c>
      <c r="I4" s="140" t="s">
        <v>269</v>
      </c>
      <c r="J4" s="140" t="s">
        <v>270</v>
      </c>
      <c r="K4" s="140" t="s">
        <v>0</v>
      </c>
      <c r="L4" s="140"/>
      <c r="M4" s="140"/>
      <c r="N4" s="140"/>
      <c r="O4" s="140"/>
      <c r="P4" s="140"/>
      <c r="Q4" s="140"/>
      <c r="R4" s="140"/>
      <c r="S4" s="140"/>
      <c r="T4" s="140"/>
      <c r="U4" s="140"/>
      <c r="V4" s="140"/>
      <c r="W4" s="140" t="s">
        <v>247</v>
      </c>
      <c r="X4" s="140"/>
      <c r="Y4" s="140"/>
      <c r="Z4" s="140"/>
    </row>
    <row r="5" spans="1:26" ht="59.25" customHeight="1" x14ac:dyDescent="0.3">
      <c r="A5" s="106"/>
      <c r="B5" s="142"/>
      <c r="C5" s="142"/>
      <c r="D5" s="106"/>
      <c r="E5" s="106"/>
      <c r="F5" s="106"/>
      <c r="G5" s="106"/>
      <c r="H5" s="106"/>
      <c r="I5" s="106"/>
      <c r="J5" s="106"/>
      <c r="K5" s="56" t="s">
        <v>1</v>
      </c>
      <c r="L5" s="56" t="s">
        <v>2</v>
      </c>
      <c r="M5" s="56" t="s">
        <v>3</v>
      </c>
      <c r="N5" s="56" t="s">
        <v>4</v>
      </c>
      <c r="O5" s="56" t="s">
        <v>5</v>
      </c>
      <c r="P5" s="56" t="s">
        <v>6</v>
      </c>
      <c r="Q5" s="56" t="s">
        <v>7</v>
      </c>
      <c r="R5" s="56" t="s">
        <v>8</v>
      </c>
      <c r="S5" s="56" t="s">
        <v>9</v>
      </c>
      <c r="T5" s="56" t="s">
        <v>10</v>
      </c>
      <c r="U5" s="56" t="s">
        <v>11</v>
      </c>
      <c r="V5" s="56" t="s">
        <v>12</v>
      </c>
      <c r="W5" s="71" t="s">
        <v>248</v>
      </c>
      <c r="X5" s="71" t="s">
        <v>249</v>
      </c>
      <c r="Y5" s="71" t="s">
        <v>250</v>
      </c>
      <c r="Z5" s="71" t="s">
        <v>271</v>
      </c>
    </row>
    <row r="6" spans="1:26" ht="141" customHeight="1" x14ac:dyDescent="0.3">
      <c r="A6" s="107" t="s">
        <v>255</v>
      </c>
      <c r="B6" s="133" t="s">
        <v>62</v>
      </c>
      <c r="C6" s="133"/>
      <c r="D6" s="8" t="s">
        <v>63</v>
      </c>
      <c r="E6" s="134" t="s">
        <v>64</v>
      </c>
      <c r="F6" s="135"/>
      <c r="G6" s="40" t="s">
        <v>65</v>
      </c>
      <c r="H6" s="40" t="s">
        <v>66</v>
      </c>
      <c r="I6" s="8" t="s">
        <v>67</v>
      </c>
      <c r="J6" s="8" t="s">
        <v>19</v>
      </c>
      <c r="K6" s="51">
        <f>100/2</f>
        <v>50</v>
      </c>
      <c r="L6" s="51">
        <f>100/2</f>
        <v>50</v>
      </c>
      <c r="M6" s="9"/>
      <c r="N6" s="9"/>
      <c r="O6" s="9"/>
      <c r="P6" s="9"/>
      <c r="Q6" s="9"/>
      <c r="R6" s="9"/>
      <c r="S6" s="9"/>
      <c r="T6" s="9"/>
      <c r="U6" s="9"/>
      <c r="V6" s="9"/>
      <c r="W6" s="10">
        <v>1</v>
      </c>
      <c r="X6" s="10">
        <v>1</v>
      </c>
      <c r="Y6" s="10">
        <f t="shared" ref="Y6:Y13" si="0">+X6/100%</f>
        <v>1</v>
      </c>
      <c r="Z6" s="40" t="s">
        <v>596</v>
      </c>
    </row>
    <row r="7" spans="1:26" ht="82.5" x14ac:dyDescent="0.3">
      <c r="A7" s="107"/>
      <c r="B7" s="133"/>
      <c r="C7" s="133"/>
      <c r="D7" s="8" t="s">
        <v>73</v>
      </c>
      <c r="E7" s="109" t="s">
        <v>74</v>
      </c>
      <c r="F7" s="109"/>
      <c r="G7" s="69" t="s">
        <v>75</v>
      </c>
      <c r="H7" s="69" t="s">
        <v>76</v>
      </c>
      <c r="I7" s="8" t="s">
        <v>77</v>
      </c>
      <c r="J7" s="8" t="s">
        <v>78</v>
      </c>
      <c r="K7" s="13"/>
      <c r="L7" s="13"/>
      <c r="M7" s="13"/>
      <c r="N7" s="13"/>
      <c r="O7" s="50"/>
      <c r="P7" s="44">
        <f>100/2</f>
        <v>50</v>
      </c>
      <c r="Q7" s="13"/>
      <c r="R7" s="13"/>
      <c r="S7" s="44">
        <f>100/2</f>
        <v>50</v>
      </c>
      <c r="T7" s="13"/>
      <c r="U7" s="13"/>
      <c r="V7" s="13"/>
      <c r="W7" s="10">
        <v>0</v>
      </c>
      <c r="X7" s="10">
        <v>0</v>
      </c>
      <c r="Y7" s="10">
        <f t="shared" si="0"/>
        <v>0</v>
      </c>
      <c r="Z7" s="60" t="s">
        <v>387</v>
      </c>
    </row>
    <row r="8" spans="1:26" ht="66" x14ac:dyDescent="0.3">
      <c r="A8" s="107"/>
      <c r="B8" s="133"/>
      <c r="C8" s="133"/>
      <c r="D8" s="8" t="s">
        <v>79</v>
      </c>
      <c r="E8" s="112" t="s">
        <v>80</v>
      </c>
      <c r="F8" s="112"/>
      <c r="G8" s="69" t="s">
        <v>81</v>
      </c>
      <c r="H8" s="69" t="s">
        <v>82</v>
      </c>
      <c r="I8" s="1" t="s">
        <v>78</v>
      </c>
      <c r="J8" s="8" t="s">
        <v>19</v>
      </c>
      <c r="K8" s="14"/>
      <c r="L8" s="1"/>
      <c r="M8" s="50"/>
      <c r="N8" s="50"/>
      <c r="O8" s="44">
        <f>100/3</f>
        <v>33.333333333333336</v>
      </c>
      <c r="P8" s="1"/>
      <c r="Q8" s="1"/>
      <c r="R8" s="44">
        <f>100/3</f>
        <v>33.333333333333336</v>
      </c>
      <c r="S8" s="1"/>
      <c r="T8" s="1"/>
      <c r="U8" s="44">
        <f>100/3</f>
        <v>33.333333333333336</v>
      </c>
      <c r="V8" s="1"/>
      <c r="W8" s="10">
        <v>0</v>
      </c>
      <c r="X8" s="10">
        <v>0</v>
      </c>
      <c r="Y8" s="10">
        <f t="shared" si="0"/>
        <v>0</v>
      </c>
      <c r="Z8" s="60" t="s">
        <v>387</v>
      </c>
    </row>
    <row r="9" spans="1:26" ht="94.5" customHeight="1" x14ac:dyDescent="0.3">
      <c r="A9" s="107"/>
      <c r="B9" s="136" t="s">
        <v>83</v>
      </c>
      <c r="C9" s="136"/>
      <c r="D9" s="8" t="s">
        <v>84</v>
      </c>
      <c r="E9" s="109" t="s">
        <v>85</v>
      </c>
      <c r="F9" s="109"/>
      <c r="G9" s="69" t="s">
        <v>86</v>
      </c>
      <c r="H9" s="69" t="s">
        <v>87</v>
      </c>
      <c r="I9" s="8" t="s">
        <v>88</v>
      </c>
      <c r="J9" s="8" t="s">
        <v>89</v>
      </c>
      <c r="K9" s="14"/>
      <c r="L9" s="1"/>
      <c r="M9" s="1"/>
      <c r="N9" s="8"/>
      <c r="O9" s="8"/>
      <c r="P9" s="44">
        <f>100/7</f>
        <v>14.285714285714286</v>
      </c>
      <c r="Q9" s="44">
        <f>100/7</f>
        <v>14.285714285714286</v>
      </c>
      <c r="R9" s="44">
        <f>100/7</f>
        <v>14.285714285714286</v>
      </c>
      <c r="S9" s="44">
        <f>100/7</f>
        <v>14.285714285714286</v>
      </c>
      <c r="T9" s="44">
        <v>14.285714285714286</v>
      </c>
      <c r="U9" s="44">
        <v>14.285714285714286</v>
      </c>
      <c r="V9" s="44">
        <v>14.285714285714286</v>
      </c>
      <c r="W9" s="10">
        <v>0</v>
      </c>
      <c r="X9" s="10">
        <v>0</v>
      </c>
      <c r="Y9" s="10">
        <f t="shared" si="0"/>
        <v>0</v>
      </c>
      <c r="Z9" s="60" t="s">
        <v>387</v>
      </c>
    </row>
    <row r="10" spans="1:26" ht="49.5" x14ac:dyDescent="0.3">
      <c r="A10" s="107"/>
      <c r="B10" s="136"/>
      <c r="C10" s="136"/>
      <c r="D10" s="8" t="s">
        <v>90</v>
      </c>
      <c r="E10" s="109" t="s">
        <v>91</v>
      </c>
      <c r="F10" s="109"/>
      <c r="G10" s="69" t="s">
        <v>92</v>
      </c>
      <c r="H10" s="40" t="s">
        <v>93</v>
      </c>
      <c r="I10" s="8" t="s">
        <v>94</v>
      </c>
      <c r="J10" s="8" t="s">
        <v>95</v>
      </c>
      <c r="K10" s="13"/>
      <c r="L10" s="50"/>
      <c r="M10" s="50"/>
      <c r="N10" s="50"/>
      <c r="O10" s="51">
        <v>50</v>
      </c>
      <c r="P10" s="44">
        <v>50</v>
      </c>
      <c r="Q10" s="9"/>
      <c r="R10" s="9"/>
      <c r="S10" s="9"/>
      <c r="T10" s="9"/>
      <c r="U10" s="9"/>
      <c r="V10" s="9"/>
      <c r="W10" s="10">
        <v>0</v>
      </c>
      <c r="X10" s="10">
        <v>0</v>
      </c>
      <c r="Y10" s="10">
        <f t="shared" si="0"/>
        <v>0</v>
      </c>
      <c r="Z10" s="60" t="s">
        <v>387</v>
      </c>
    </row>
    <row r="11" spans="1:26" ht="66" x14ac:dyDescent="0.3">
      <c r="A11" s="107"/>
      <c r="B11" s="133" t="s">
        <v>105</v>
      </c>
      <c r="C11" s="133"/>
      <c r="D11" s="8" t="s">
        <v>106</v>
      </c>
      <c r="E11" s="109" t="s">
        <v>107</v>
      </c>
      <c r="F11" s="109"/>
      <c r="G11" s="69" t="s">
        <v>108</v>
      </c>
      <c r="H11" s="69" t="s">
        <v>109</v>
      </c>
      <c r="I11" s="8" t="s">
        <v>94</v>
      </c>
      <c r="J11" s="8" t="s">
        <v>19</v>
      </c>
      <c r="K11" s="9"/>
      <c r="L11" s="50"/>
      <c r="M11" s="50"/>
      <c r="N11" s="50"/>
      <c r="O11" s="51">
        <v>50</v>
      </c>
      <c r="P11" s="51">
        <v>50</v>
      </c>
      <c r="Q11" s="52"/>
      <c r="R11" s="52"/>
      <c r="S11" s="52"/>
      <c r="T11" s="52"/>
      <c r="U11" s="52"/>
      <c r="V11" s="52"/>
      <c r="W11" s="10">
        <v>0</v>
      </c>
      <c r="X11" s="10">
        <v>0</v>
      </c>
      <c r="Y11" s="10">
        <f t="shared" si="0"/>
        <v>0</v>
      </c>
      <c r="Z11" s="60" t="s">
        <v>387</v>
      </c>
    </row>
    <row r="12" spans="1:26" ht="82.5" x14ac:dyDescent="0.3">
      <c r="A12" s="107"/>
      <c r="B12" s="133" t="s">
        <v>115</v>
      </c>
      <c r="C12" s="133"/>
      <c r="D12" s="8" t="s">
        <v>116</v>
      </c>
      <c r="E12" s="112" t="s">
        <v>117</v>
      </c>
      <c r="F12" s="112"/>
      <c r="G12" s="69" t="s">
        <v>118</v>
      </c>
      <c r="H12" s="69" t="s">
        <v>119</v>
      </c>
      <c r="I12" s="8" t="s">
        <v>120</v>
      </c>
      <c r="J12" s="1" t="s">
        <v>94</v>
      </c>
      <c r="K12" s="5"/>
      <c r="L12" s="50"/>
      <c r="M12" s="50"/>
      <c r="N12" s="50"/>
      <c r="O12" s="51">
        <f>100/3</f>
        <v>33.333333333333336</v>
      </c>
      <c r="P12" s="51">
        <f>100/3</f>
        <v>33.333333333333336</v>
      </c>
      <c r="Q12" s="51">
        <f>100/3</f>
        <v>33.333333333333336</v>
      </c>
      <c r="R12" s="9"/>
      <c r="S12" s="9"/>
      <c r="T12" s="9"/>
      <c r="U12" s="9"/>
      <c r="V12" s="9"/>
      <c r="W12" s="10">
        <v>0</v>
      </c>
      <c r="X12" s="10">
        <v>0</v>
      </c>
      <c r="Y12" s="10">
        <f t="shared" si="0"/>
        <v>0</v>
      </c>
      <c r="Z12" s="60" t="s">
        <v>387</v>
      </c>
    </row>
    <row r="13" spans="1:26" ht="140.25" customHeight="1" x14ac:dyDescent="0.3">
      <c r="A13" s="70" t="s">
        <v>257</v>
      </c>
      <c r="B13" s="131" t="s">
        <v>152</v>
      </c>
      <c r="C13" s="132"/>
      <c r="D13" s="8" t="s">
        <v>158</v>
      </c>
      <c r="E13" s="129" t="s">
        <v>159</v>
      </c>
      <c r="F13" s="130"/>
      <c r="G13" s="16" t="s">
        <v>160</v>
      </c>
      <c r="H13" s="16" t="s">
        <v>161</v>
      </c>
      <c r="I13" s="8" t="s">
        <v>162</v>
      </c>
      <c r="J13" s="8" t="s">
        <v>19</v>
      </c>
      <c r="K13" s="8"/>
      <c r="L13" s="51">
        <f>100/11</f>
        <v>9.0909090909090917</v>
      </c>
      <c r="M13" s="51">
        <f t="shared" ref="M13:V13" si="1">100/11</f>
        <v>9.0909090909090917</v>
      </c>
      <c r="N13" s="51">
        <f t="shared" si="1"/>
        <v>9.0909090909090917</v>
      </c>
      <c r="O13" s="51">
        <f t="shared" si="1"/>
        <v>9.0909090909090917</v>
      </c>
      <c r="P13" s="51">
        <f t="shared" si="1"/>
        <v>9.0909090909090917</v>
      </c>
      <c r="Q13" s="51">
        <f t="shared" si="1"/>
        <v>9.0909090909090917</v>
      </c>
      <c r="R13" s="51">
        <f t="shared" si="1"/>
        <v>9.0909090909090917</v>
      </c>
      <c r="S13" s="51">
        <f t="shared" si="1"/>
        <v>9.0909090909090917</v>
      </c>
      <c r="T13" s="51">
        <f t="shared" si="1"/>
        <v>9.0909090909090917</v>
      </c>
      <c r="U13" s="51">
        <f t="shared" si="1"/>
        <v>9.0909090909090917</v>
      </c>
      <c r="V13" s="51">
        <f t="shared" si="1"/>
        <v>9.0909090909090917</v>
      </c>
      <c r="W13" s="10">
        <v>0.2727</v>
      </c>
      <c r="X13" s="10">
        <v>0.22500000000000001</v>
      </c>
      <c r="Y13" s="10">
        <f t="shared" si="0"/>
        <v>0.22500000000000001</v>
      </c>
      <c r="Z13" s="61" t="s">
        <v>540</v>
      </c>
    </row>
    <row r="14" spans="1:26" x14ac:dyDescent="0.3">
      <c r="W14" s="63">
        <f>+AVERAGE(W6:W13)</f>
        <v>0.15908749999999999</v>
      </c>
      <c r="X14" s="63">
        <f>+AVERAGE(X6:X13)</f>
        <v>0.15312500000000001</v>
      </c>
    </row>
  </sheetData>
  <autoFilter ref="A4:Z13">
    <filterColumn colId="1" showButton="0"/>
    <filterColumn colId="4"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autoFilter>
  <mergeCells count="25">
    <mergeCell ref="B13:C13"/>
    <mergeCell ref="E13:F13"/>
    <mergeCell ref="A6:A12"/>
    <mergeCell ref="B6:C8"/>
    <mergeCell ref="E6:F6"/>
    <mergeCell ref="E7:F7"/>
    <mergeCell ref="E8:F8"/>
    <mergeCell ref="B9:C10"/>
    <mergeCell ref="E9:F9"/>
    <mergeCell ref="E10:F10"/>
    <mergeCell ref="B11:C11"/>
    <mergeCell ref="E11:F11"/>
    <mergeCell ref="B12:C12"/>
    <mergeCell ref="E12:F12"/>
    <mergeCell ref="A3:Z3"/>
    <mergeCell ref="A4:A5"/>
    <mergeCell ref="B4:C5"/>
    <mergeCell ref="D4:D5"/>
    <mergeCell ref="E4:F5"/>
    <mergeCell ref="G4:G5"/>
    <mergeCell ref="H4:H5"/>
    <mergeCell ref="I4:I5"/>
    <mergeCell ref="J4:J5"/>
    <mergeCell ref="K4:V4"/>
    <mergeCell ref="W4:Z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4"/>
  <sheetViews>
    <sheetView topLeftCell="H11" zoomScale="66" zoomScaleNormal="66" workbookViewId="0">
      <selection activeCell="X7" sqref="X7"/>
    </sheetView>
  </sheetViews>
  <sheetFormatPr baseColWidth="10" defaultRowHeight="16.5" x14ac:dyDescent="0.3"/>
  <cols>
    <col min="1" max="1" width="17.28515625" style="7" customWidth="1"/>
    <col min="2" max="3" width="13.85546875" style="83" customWidth="1"/>
    <col min="4" max="4" width="11.42578125" style="21"/>
    <col min="5" max="5" width="30.42578125" style="7" customWidth="1"/>
    <col min="6" max="6" width="42.140625" style="7" customWidth="1"/>
    <col min="7" max="7" width="27.140625" style="7" customWidth="1"/>
    <col min="8" max="8" width="22" style="7" customWidth="1"/>
    <col min="9" max="9" width="29" style="7" customWidth="1"/>
    <col min="10" max="10" width="29.7109375" style="7" customWidth="1"/>
    <col min="11" max="22" width="5.85546875" style="7" customWidth="1"/>
    <col min="23" max="23" width="13.140625" style="7" customWidth="1"/>
    <col min="24" max="24" width="14.42578125" style="7" customWidth="1"/>
    <col min="25" max="25" width="12.140625" style="7" customWidth="1"/>
    <col min="26" max="26" width="64.85546875" style="7" customWidth="1"/>
    <col min="27" max="16384" width="11.42578125" style="7"/>
  </cols>
  <sheetData>
    <row r="2" spans="1:26" ht="17.25" thickBot="1" x14ac:dyDescent="0.35"/>
    <row r="3" spans="1:26" ht="42" customHeight="1" thickBot="1" x14ac:dyDescent="0.35">
      <c r="A3" s="137" t="s">
        <v>252</v>
      </c>
      <c r="B3" s="138"/>
      <c r="C3" s="138"/>
      <c r="D3" s="138"/>
      <c r="E3" s="138"/>
      <c r="F3" s="138"/>
      <c r="G3" s="138"/>
      <c r="H3" s="138"/>
      <c r="I3" s="138"/>
      <c r="J3" s="138"/>
      <c r="K3" s="138"/>
      <c r="L3" s="138"/>
      <c r="M3" s="138"/>
      <c r="N3" s="138"/>
      <c r="O3" s="138"/>
      <c r="P3" s="138"/>
      <c r="Q3" s="138"/>
      <c r="R3" s="138"/>
      <c r="S3" s="138"/>
      <c r="T3" s="138"/>
      <c r="U3" s="138"/>
      <c r="V3" s="138"/>
      <c r="W3" s="138"/>
      <c r="X3" s="138"/>
      <c r="Y3" s="138"/>
      <c r="Z3" s="139"/>
    </row>
    <row r="4" spans="1:26" ht="39.75" customHeight="1" x14ac:dyDescent="0.3">
      <c r="A4" s="140" t="s">
        <v>251</v>
      </c>
      <c r="B4" s="141" t="s">
        <v>264</v>
      </c>
      <c r="C4" s="141"/>
      <c r="D4" s="140" t="s">
        <v>265</v>
      </c>
      <c r="E4" s="140" t="s">
        <v>266</v>
      </c>
      <c r="F4" s="140"/>
      <c r="G4" s="140" t="s">
        <v>267</v>
      </c>
      <c r="H4" s="140" t="s">
        <v>268</v>
      </c>
      <c r="I4" s="140" t="s">
        <v>269</v>
      </c>
      <c r="J4" s="140" t="s">
        <v>270</v>
      </c>
      <c r="K4" s="140" t="s">
        <v>0</v>
      </c>
      <c r="L4" s="140"/>
      <c r="M4" s="140"/>
      <c r="N4" s="140"/>
      <c r="O4" s="140"/>
      <c r="P4" s="140"/>
      <c r="Q4" s="140"/>
      <c r="R4" s="140"/>
      <c r="S4" s="140"/>
      <c r="T4" s="140"/>
      <c r="U4" s="140"/>
      <c r="V4" s="140"/>
      <c r="W4" s="140" t="s">
        <v>247</v>
      </c>
      <c r="X4" s="140"/>
      <c r="Y4" s="140"/>
      <c r="Z4" s="140"/>
    </row>
    <row r="5" spans="1:26" ht="59.25" customHeight="1" x14ac:dyDescent="0.3">
      <c r="A5" s="106"/>
      <c r="B5" s="142"/>
      <c r="C5" s="142"/>
      <c r="D5" s="106"/>
      <c r="E5" s="106"/>
      <c r="F5" s="106"/>
      <c r="G5" s="106"/>
      <c r="H5" s="106"/>
      <c r="I5" s="106"/>
      <c r="J5" s="106"/>
      <c r="K5" s="56" t="s">
        <v>1</v>
      </c>
      <c r="L5" s="56" t="s">
        <v>2</v>
      </c>
      <c r="M5" s="56" t="s">
        <v>3</v>
      </c>
      <c r="N5" s="56" t="s">
        <v>4</v>
      </c>
      <c r="O5" s="56" t="s">
        <v>5</v>
      </c>
      <c r="P5" s="56" t="s">
        <v>6</v>
      </c>
      <c r="Q5" s="56" t="s">
        <v>7</v>
      </c>
      <c r="R5" s="56" t="s">
        <v>8</v>
      </c>
      <c r="S5" s="56" t="s">
        <v>9</v>
      </c>
      <c r="T5" s="56" t="s">
        <v>10</v>
      </c>
      <c r="U5" s="56" t="s">
        <v>11</v>
      </c>
      <c r="V5" s="56" t="s">
        <v>12</v>
      </c>
      <c r="W5" s="71" t="s">
        <v>248</v>
      </c>
      <c r="X5" s="71" t="s">
        <v>249</v>
      </c>
      <c r="Y5" s="71" t="s">
        <v>250</v>
      </c>
      <c r="Z5" s="71" t="s">
        <v>271</v>
      </c>
    </row>
    <row r="6" spans="1:26" ht="141" customHeight="1" x14ac:dyDescent="0.3">
      <c r="A6" s="107" t="s">
        <v>255</v>
      </c>
      <c r="B6" s="133" t="s">
        <v>62</v>
      </c>
      <c r="C6" s="133"/>
      <c r="D6" s="8" t="s">
        <v>63</v>
      </c>
      <c r="E6" s="134" t="s">
        <v>64</v>
      </c>
      <c r="F6" s="135"/>
      <c r="G6" s="40" t="s">
        <v>65</v>
      </c>
      <c r="H6" s="40" t="s">
        <v>66</v>
      </c>
      <c r="I6" s="8" t="s">
        <v>67</v>
      </c>
      <c r="J6" s="8" t="s">
        <v>19</v>
      </c>
      <c r="K6" s="51">
        <f>100/2</f>
        <v>50</v>
      </c>
      <c r="L6" s="51">
        <f>100/2</f>
        <v>50</v>
      </c>
      <c r="M6" s="9"/>
      <c r="N6" s="9"/>
      <c r="O6" s="9"/>
      <c r="P6" s="9"/>
      <c r="Q6" s="9"/>
      <c r="R6" s="9"/>
      <c r="S6" s="9"/>
      <c r="T6" s="9"/>
      <c r="U6" s="9"/>
      <c r="V6" s="9"/>
      <c r="W6" s="10">
        <v>1</v>
      </c>
      <c r="X6" s="10">
        <v>1</v>
      </c>
      <c r="Y6" s="10">
        <f t="shared" ref="Y6:Y13" si="0">+X6/100%</f>
        <v>1</v>
      </c>
      <c r="Z6" s="40" t="s">
        <v>598</v>
      </c>
    </row>
    <row r="7" spans="1:26" ht="82.5" x14ac:dyDescent="0.3">
      <c r="A7" s="107"/>
      <c r="B7" s="133"/>
      <c r="C7" s="133"/>
      <c r="D7" s="8" t="s">
        <v>73</v>
      </c>
      <c r="E7" s="109" t="s">
        <v>74</v>
      </c>
      <c r="F7" s="109"/>
      <c r="G7" s="69" t="s">
        <v>75</v>
      </c>
      <c r="H7" s="69" t="s">
        <v>76</v>
      </c>
      <c r="I7" s="8" t="s">
        <v>77</v>
      </c>
      <c r="J7" s="8" t="s">
        <v>78</v>
      </c>
      <c r="K7" s="13"/>
      <c r="L7" s="13"/>
      <c r="M7" s="13"/>
      <c r="N7" s="13"/>
      <c r="O7" s="50"/>
      <c r="P7" s="44">
        <f>100/2</f>
        <v>50</v>
      </c>
      <c r="Q7" s="13"/>
      <c r="R7" s="13"/>
      <c r="S7" s="44">
        <f>100/2</f>
        <v>50</v>
      </c>
      <c r="T7" s="13"/>
      <c r="U7" s="13"/>
      <c r="V7" s="13"/>
      <c r="W7" s="10">
        <v>0</v>
      </c>
      <c r="X7" s="10">
        <v>0</v>
      </c>
      <c r="Y7" s="10">
        <f t="shared" si="0"/>
        <v>0</v>
      </c>
      <c r="Z7" s="60" t="s">
        <v>387</v>
      </c>
    </row>
    <row r="8" spans="1:26" ht="66" x14ac:dyDescent="0.3">
      <c r="A8" s="107"/>
      <c r="B8" s="133"/>
      <c r="C8" s="133"/>
      <c r="D8" s="8" t="s">
        <v>79</v>
      </c>
      <c r="E8" s="112" t="s">
        <v>80</v>
      </c>
      <c r="F8" s="112"/>
      <c r="G8" s="69" t="s">
        <v>81</v>
      </c>
      <c r="H8" s="69" t="s">
        <v>82</v>
      </c>
      <c r="I8" s="1" t="s">
        <v>78</v>
      </c>
      <c r="J8" s="8" t="s">
        <v>19</v>
      </c>
      <c r="K8" s="14"/>
      <c r="L8" s="1"/>
      <c r="M8" s="50"/>
      <c r="N8" s="50"/>
      <c r="O8" s="44">
        <f>100/3</f>
        <v>33.333333333333336</v>
      </c>
      <c r="P8" s="1"/>
      <c r="Q8" s="1"/>
      <c r="R8" s="44">
        <f>100/3</f>
        <v>33.333333333333336</v>
      </c>
      <c r="S8" s="1"/>
      <c r="T8" s="1"/>
      <c r="U8" s="44">
        <f>100/3</f>
        <v>33.333333333333336</v>
      </c>
      <c r="V8" s="1"/>
      <c r="W8" s="10">
        <v>0</v>
      </c>
      <c r="X8" s="10">
        <v>0</v>
      </c>
      <c r="Y8" s="10">
        <f t="shared" si="0"/>
        <v>0</v>
      </c>
      <c r="Z8" s="60" t="s">
        <v>387</v>
      </c>
    </row>
    <row r="9" spans="1:26" ht="94.5" customHeight="1" x14ac:dyDescent="0.3">
      <c r="A9" s="107"/>
      <c r="B9" s="136" t="s">
        <v>83</v>
      </c>
      <c r="C9" s="136"/>
      <c r="D9" s="8" t="s">
        <v>84</v>
      </c>
      <c r="E9" s="109" t="s">
        <v>85</v>
      </c>
      <c r="F9" s="109"/>
      <c r="G9" s="69" t="s">
        <v>86</v>
      </c>
      <c r="H9" s="69" t="s">
        <v>87</v>
      </c>
      <c r="I9" s="8" t="s">
        <v>88</v>
      </c>
      <c r="J9" s="8" t="s">
        <v>89</v>
      </c>
      <c r="K9" s="14"/>
      <c r="L9" s="1"/>
      <c r="M9" s="1"/>
      <c r="N9" s="8"/>
      <c r="O9" s="8"/>
      <c r="P9" s="44">
        <f>100/7</f>
        <v>14.285714285714286</v>
      </c>
      <c r="Q9" s="44">
        <f>100/7</f>
        <v>14.285714285714286</v>
      </c>
      <c r="R9" s="44">
        <f>100/7</f>
        <v>14.285714285714286</v>
      </c>
      <c r="S9" s="44">
        <f>100/7</f>
        <v>14.285714285714286</v>
      </c>
      <c r="T9" s="44">
        <v>14.285714285714286</v>
      </c>
      <c r="U9" s="44">
        <v>14.285714285714286</v>
      </c>
      <c r="V9" s="44">
        <v>14.285714285714286</v>
      </c>
      <c r="W9" s="10">
        <v>0</v>
      </c>
      <c r="X9" s="10">
        <v>0</v>
      </c>
      <c r="Y9" s="10">
        <f t="shared" si="0"/>
        <v>0</v>
      </c>
      <c r="Z9" s="60" t="s">
        <v>387</v>
      </c>
    </row>
    <row r="10" spans="1:26" ht="49.5" x14ac:dyDescent="0.3">
      <c r="A10" s="107"/>
      <c r="B10" s="136"/>
      <c r="C10" s="136"/>
      <c r="D10" s="8" t="s">
        <v>90</v>
      </c>
      <c r="E10" s="109" t="s">
        <v>91</v>
      </c>
      <c r="F10" s="109"/>
      <c r="G10" s="69" t="s">
        <v>92</v>
      </c>
      <c r="H10" s="40" t="s">
        <v>93</v>
      </c>
      <c r="I10" s="8" t="s">
        <v>94</v>
      </c>
      <c r="J10" s="8" t="s">
        <v>95</v>
      </c>
      <c r="K10" s="13"/>
      <c r="L10" s="50"/>
      <c r="M10" s="50"/>
      <c r="N10" s="50"/>
      <c r="O10" s="51">
        <v>50</v>
      </c>
      <c r="P10" s="44">
        <v>50</v>
      </c>
      <c r="Q10" s="9"/>
      <c r="R10" s="9"/>
      <c r="S10" s="9"/>
      <c r="T10" s="9"/>
      <c r="U10" s="9"/>
      <c r="V10" s="9"/>
      <c r="W10" s="10">
        <v>0</v>
      </c>
      <c r="X10" s="10">
        <v>0</v>
      </c>
      <c r="Y10" s="10">
        <f t="shared" si="0"/>
        <v>0</v>
      </c>
      <c r="Z10" s="60" t="s">
        <v>387</v>
      </c>
    </row>
    <row r="11" spans="1:26" ht="66" x14ac:dyDescent="0.3">
      <c r="A11" s="107"/>
      <c r="B11" s="133" t="s">
        <v>105</v>
      </c>
      <c r="C11" s="133"/>
      <c r="D11" s="8" t="s">
        <v>106</v>
      </c>
      <c r="E11" s="109" t="s">
        <v>107</v>
      </c>
      <c r="F11" s="109"/>
      <c r="G11" s="69" t="s">
        <v>108</v>
      </c>
      <c r="H11" s="69" t="s">
        <v>109</v>
      </c>
      <c r="I11" s="8" t="s">
        <v>94</v>
      </c>
      <c r="J11" s="8" t="s">
        <v>19</v>
      </c>
      <c r="K11" s="9"/>
      <c r="L11" s="50"/>
      <c r="M11" s="50"/>
      <c r="N11" s="50"/>
      <c r="O11" s="51">
        <v>50</v>
      </c>
      <c r="P11" s="51">
        <v>50</v>
      </c>
      <c r="Q11" s="52"/>
      <c r="R11" s="52"/>
      <c r="S11" s="52"/>
      <c r="T11" s="52"/>
      <c r="U11" s="52"/>
      <c r="V11" s="52"/>
      <c r="W11" s="10">
        <v>0</v>
      </c>
      <c r="X11" s="10">
        <v>0</v>
      </c>
      <c r="Y11" s="10">
        <f t="shared" si="0"/>
        <v>0</v>
      </c>
      <c r="Z11" s="60" t="s">
        <v>387</v>
      </c>
    </row>
    <row r="12" spans="1:26" ht="82.5" x14ac:dyDescent="0.3">
      <c r="A12" s="107"/>
      <c r="B12" s="133" t="s">
        <v>115</v>
      </c>
      <c r="C12" s="133"/>
      <c r="D12" s="8" t="s">
        <v>116</v>
      </c>
      <c r="E12" s="112" t="s">
        <v>117</v>
      </c>
      <c r="F12" s="112"/>
      <c r="G12" s="69" t="s">
        <v>118</v>
      </c>
      <c r="H12" s="69" t="s">
        <v>119</v>
      </c>
      <c r="I12" s="8" t="s">
        <v>120</v>
      </c>
      <c r="J12" s="1" t="s">
        <v>94</v>
      </c>
      <c r="K12" s="5"/>
      <c r="L12" s="50"/>
      <c r="M12" s="50"/>
      <c r="N12" s="50"/>
      <c r="O12" s="51">
        <f>100/3</f>
        <v>33.333333333333336</v>
      </c>
      <c r="P12" s="51">
        <f>100/3</f>
        <v>33.333333333333336</v>
      </c>
      <c r="Q12" s="51">
        <f>100/3</f>
        <v>33.333333333333336</v>
      </c>
      <c r="R12" s="9"/>
      <c r="S12" s="9"/>
      <c r="T12" s="9"/>
      <c r="U12" s="9"/>
      <c r="V12" s="9"/>
      <c r="W12" s="10">
        <v>0</v>
      </c>
      <c r="X12" s="10">
        <v>0</v>
      </c>
      <c r="Y12" s="10">
        <f t="shared" si="0"/>
        <v>0</v>
      </c>
      <c r="Z12" s="60" t="s">
        <v>387</v>
      </c>
    </row>
    <row r="13" spans="1:26" ht="140.25" customHeight="1" x14ac:dyDescent="0.3">
      <c r="A13" s="70" t="s">
        <v>257</v>
      </c>
      <c r="B13" s="131" t="s">
        <v>152</v>
      </c>
      <c r="C13" s="132"/>
      <c r="D13" s="8" t="s">
        <v>158</v>
      </c>
      <c r="E13" s="129" t="s">
        <v>159</v>
      </c>
      <c r="F13" s="130"/>
      <c r="G13" s="16" t="s">
        <v>160</v>
      </c>
      <c r="H13" s="16" t="s">
        <v>161</v>
      </c>
      <c r="I13" s="8" t="s">
        <v>162</v>
      </c>
      <c r="J13" s="8" t="s">
        <v>19</v>
      </c>
      <c r="K13" s="8"/>
      <c r="L13" s="51">
        <f>100/11</f>
        <v>9.0909090909090917</v>
      </c>
      <c r="M13" s="51">
        <f t="shared" ref="M13:V13" si="1">100/11</f>
        <v>9.0909090909090917</v>
      </c>
      <c r="N13" s="51">
        <f t="shared" si="1"/>
        <v>9.0909090909090917</v>
      </c>
      <c r="O13" s="51">
        <f t="shared" si="1"/>
        <v>9.0909090909090917</v>
      </c>
      <c r="P13" s="51">
        <f t="shared" si="1"/>
        <v>9.0909090909090917</v>
      </c>
      <c r="Q13" s="51">
        <f t="shared" si="1"/>
        <v>9.0909090909090917</v>
      </c>
      <c r="R13" s="51">
        <f t="shared" si="1"/>
        <v>9.0909090909090917</v>
      </c>
      <c r="S13" s="51">
        <f t="shared" si="1"/>
        <v>9.0909090909090917</v>
      </c>
      <c r="T13" s="51">
        <f t="shared" si="1"/>
        <v>9.0909090909090917</v>
      </c>
      <c r="U13" s="51">
        <f t="shared" si="1"/>
        <v>9.0909090909090917</v>
      </c>
      <c r="V13" s="51">
        <f t="shared" si="1"/>
        <v>9.0909090909090917</v>
      </c>
      <c r="W13" s="10">
        <v>0.2727</v>
      </c>
      <c r="X13" s="10">
        <v>0.17549999999999999</v>
      </c>
      <c r="Y13" s="10">
        <f t="shared" si="0"/>
        <v>0.17549999999999999</v>
      </c>
      <c r="Z13" s="61" t="s">
        <v>540</v>
      </c>
    </row>
    <row r="14" spans="1:26" x14ac:dyDescent="0.3">
      <c r="W14" s="63">
        <f>+AVERAGE(W6:W13)</f>
        <v>0.15908749999999999</v>
      </c>
      <c r="X14" s="63">
        <f>+AVERAGE(X6:X13)</f>
        <v>0.1469375</v>
      </c>
    </row>
  </sheetData>
  <autoFilter ref="A4:Z13">
    <filterColumn colId="1" showButton="0"/>
    <filterColumn colId="4"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autoFilter>
  <mergeCells count="25">
    <mergeCell ref="B13:C13"/>
    <mergeCell ref="E13:F13"/>
    <mergeCell ref="A6:A12"/>
    <mergeCell ref="B6:C8"/>
    <mergeCell ref="E6:F6"/>
    <mergeCell ref="E7:F7"/>
    <mergeCell ref="E8:F8"/>
    <mergeCell ref="B9:C10"/>
    <mergeCell ref="E9:F9"/>
    <mergeCell ref="E10:F10"/>
    <mergeCell ref="B11:C11"/>
    <mergeCell ref="E11:F11"/>
    <mergeCell ref="B12:C12"/>
    <mergeCell ref="E12:F12"/>
    <mergeCell ref="A3:Z3"/>
    <mergeCell ref="A4:A5"/>
    <mergeCell ref="B4:C5"/>
    <mergeCell ref="D4:D5"/>
    <mergeCell ref="E4:F5"/>
    <mergeCell ref="G4:G5"/>
    <mergeCell ref="H4:H5"/>
    <mergeCell ref="I4:I5"/>
    <mergeCell ref="J4:J5"/>
    <mergeCell ref="K4:V4"/>
    <mergeCell ref="W4:Z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14"/>
  <sheetViews>
    <sheetView topLeftCell="G11" zoomScale="66" zoomScaleNormal="66" workbookViewId="0">
      <selection activeCell="X13" sqref="X13"/>
    </sheetView>
  </sheetViews>
  <sheetFormatPr baseColWidth="10" defaultRowHeight="16.5" x14ac:dyDescent="0.3"/>
  <cols>
    <col min="1" max="1" width="17.28515625" style="7" customWidth="1"/>
    <col min="2" max="3" width="11.42578125" style="7"/>
    <col min="4" max="4" width="11.42578125" style="21"/>
    <col min="5" max="5" width="30.42578125" style="7" customWidth="1"/>
    <col min="6" max="6" width="42.140625" style="7" customWidth="1"/>
    <col min="7" max="7" width="22.42578125" style="7" customWidth="1"/>
    <col min="8" max="8" width="19" style="7" customWidth="1"/>
    <col min="9" max="9" width="29" style="7" customWidth="1"/>
    <col min="10" max="10" width="13.5703125" style="7" customWidth="1"/>
    <col min="11" max="22" width="5.85546875" style="7" customWidth="1"/>
    <col min="23" max="23" width="13.140625" style="7" customWidth="1"/>
    <col min="24" max="24" width="14.42578125" style="7" customWidth="1"/>
    <col min="25" max="25" width="12.140625" style="7" customWidth="1"/>
    <col min="26" max="26" width="64.85546875" style="7" customWidth="1"/>
    <col min="27" max="16384" width="11.42578125" style="7"/>
  </cols>
  <sheetData>
    <row r="3" spans="1:26" ht="42" customHeight="1" x14ac:dyDescent="0.3">
      <c r="A3" s="105" t="s">
        <v>252</v>
      </c>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1:26" ht="39.75" customHeight="1" x14ac:dyDescent="0.3">
      <c r="A4" s="106" t="s">
        <v>251</v>
      </c>
      <c r="B4" s="106" t="s">
        <v>264</v>
      </c>
      <c r="C4" s="106"/>
      <c r="D4" s="106" t="s">
        <v>265</v>
      </c>
      <c r="E4" s="106" t="s">
        <v>266</v>
      </c>
      <c r="F4" s="106"/>
      <c r="G4" s="106" t="s">
        <v>267</v>
      </c>
      <c r="H4" s="106" t="s">
        <v>268</v>
      </c>
      <c r="I4" s="106" t="s">
        <v>269</v>
      </c>
      <c r="J4" s="106" t="s">
        <v>270</v>
      </c>
      <c r="K4" s="106" t="s">
        <v>0</v>
      </c>
      <c r="L4" s="106"/>
      <c r="M4" s="106"/>
      <c r="N4" s="106"/>
      <c r="O4" s="106"/>
      <c r="P4" s="106"/>
      <c r="Q4" s="106"/>
      <c r="R4" s="106"/>
      <c r="S4" s="106"/>
      <c r="T4" s="106"/>
      <c r="U4" s="106"/>
      <c r="V4" s="106"/>
      <c r="W4" s="106" t="s">
        <v>247</v>
      </c>
      <c r="X4" s="106"/>
      <c r="Y4" s="106"/>
      <c r="Z4" s="106"/>
    </row>
    <row r="5" spans="1:26" ht="59.25" customHeight="1" x14ac:dyDescent="0.3">
      <c r="A5" s="106"/>
      <c r="B5" s="106"/>
      <c r="C5" s="106"/>
      <c r="D5" s="106"/>
      <c r="E5" s="106"/>
      <c r="F5" s="106"/>
      <c r="G5" s="106"/>
      <c r="H5" s="106"/>
      <c r="I5" s="106"/>
      <c r="J5" s="106"/>
      <c r="K5" s="56" t="s">
        <v>1</v>
      </c>
      <c r="L5" s="56" t="s">
        <v>2</v>
      </c>
      <c r="M5" s="56" t="s">
        <v>3</v>
      </c>
      <c r="N5" s="56" t="s">
        <v>4</v>
      </c>
      <c r="O5" s="56" t="s">
        <v>5</v>
      </c>
      <c r="P5" s="56" t="s">
        <v>6</v>
      </c>
      <c r="Q5" s="56" t="s">
        <v>7</v>
      </c>
      <c r="R5" s="56" t="s">
        <v>8</v>
      </c>
      <c r="S5" s="56" t="s">
        <v>9</v>
      </c>
      <c r="T5" s="56" t="s">
        <v>10</v>
      </c>
      <c r="U5" s="56" t="s">
        <v>11</v>
      </c>
      <c r="V5" s="56" t="s">
        <v>12</v>
      </c>
      <c r="W5" s="36" t="s">
        <v>248</v>
      </c>
      <c r="X5" s="36" t="s">
        <v>249</v>
      </c>
      <c r="Y5" s="36" t="s">
        <v>250</v>
      </c>
      <c r="Z5" s="36" t="s">
        <v>271</v>
      </c>
    </row>
    <row r="6" spans="1:26" ht="141" customHeight="1" x14ac:dyDescent="0.3">
      <c r="A6" s="107" t="s">
        <v>255</v>
      </c>
      <c r="B6" s="108" t="s">
        <v>62</v>
      </c>
      <c r="C6" s="108"/>
      <c r="D6" s="8" t="s">
        <v>63</v>
      </c>
      <c r="E6" s="109" t="s">
        <v>64</v>
      </c>
      <c r="F6" s="109"/>
      <c r="G6" s="37" t="s">
        <v>65</v>
      </c>
      <c r="H6" s="37" t="s">
        <v>66</v>
      </c>
      <c r="I6" s="8" t="s">
        <v>67</v>
      </c>
      <c r="J6" s="8" t="s">
        <v>19</v>
      </c>
      <c r="K6" s="51">
        <f>100/2</f>
        <v>50</v>
      </c>
      <c r="L6" s="51">
        <f>100/2</f>
        <v>50</v>
      </c>
      <c r="M6" s="9"/>
      <c r="N6" s="9"/>
      <c r="O6" s="9"/>
      <c r="P6" s="9"/>
      <c r="Q6" s="9"/>
      <c r="R6" s="9"/>
      <c r="S6" s="9"/>
      <c r="T6" s="9"/>
      <c r="U6" s="9"/>
      <c r="V6" s="9"/>
      <c r="W6" s="10">
        <v>1</v>
      </c>
      <c r="X6" s="10">
        <v>1</v>
      </c>
      <c r="Y6" s="10">
        <f t="shared" ref="Y6:Y12" si="0">+X6/100%</f>
        <v>1</v>
      </c>
      <c r="Z6" s="61" t="s">
        <v>390</v>
      </c>
    </row>
    <row r="7" spans="1:26" ht="165" x14ac:dyDescent="0.3">
      <c r="A7" s="107"/>
      <c r="B7" s="108"/>
      <c r="C7" s="108"/>
      <c r="D7" s="8" t="s">
        <v>73</v>
      </c>
      <c r="E7" s="109" t="s">
        <v>74</v>
      </c>
      <c r="F7" s="109"/>
      <c r="G7" s="37" t="s">
        <v>75</v>
      </c>
      <c r="H7" s="37" t="s">
        <v>76</v>
      </c>
      <c r="I7" s="8" t="s">
        <v>77</v>
      </c>
      <c r="J7" s="8" t="s">
        <v>78</v>
      </c>
      <c r="K7" s="13"/>
      <c r="L7" s="13"/>
      <c r="M7" s="13"/>
      <c r="N7" s="13"/>
      <c r="O7" s="50"/>
      <c r="P7" s="44">
        <f>100/2</f>
        <v>50</v>
      </c>
      <c r="Q7" s="13"/>
      <c r="R7" s="13"/>
      <c r="S7" s="44">
        <f>100/2</f>
        <v>50</v>
      </c>
      <c r="T7" s="13"/>
      <c r="U7" s="13"/>
      <c r="V7" s="13"/>
      <c r="W7" s="10">
        <v>0</v>
      </c>
      <c r="X7" s="10">
        <v>0</v>
      </c>
      <c r="Y7" s="10">
        <f t="shared" si="0"/>
        <v>0</v>
      </c>
      <c r="Z7" s="60" t="s">
        <v>387</v>
      </c>
    </row>
    <row r="8" spans="1:26" ht="66" x14ac:dyDescent="0.3">
      <c r="A8" s="107"/>
      <c r="B8" s="108"/>
      <c r="C8" s="108"/>
      <c r="D8" s="8" t="s">
        <v>79</v>
      </c>
      <c r="E8" s="112" t="s">
        <v>80</v>
      </c>
      <c r="F8" s="112"/>
      <c r="G8" s="37" t="s">
        <v>81</v>
      </c>
      <c r="H8" s="37" t="s">
        <v>82</v>
      </c>
      <c r="I8" s="1" t="s">
        <v>78</v>
      </c>
      <c r="J8" s="8" t="s">
        <v>19</v>
      </c>
      <c r="K8" s="14"/>
      <c r="L8" s="1"/>
      <c r="M8" s="50"/>
      <c r="N8" s="50"/>
      <c r="O8" s="44">
        <f>100/3</f>
        <v>33.333333333333336</v>
      </c>
      <c r="P8" s="1"/>
      <c r="Q8" s="1"/>
      <c r="R8" s="44">
        <f>100/3</f>
        <v>33.333333333333336</v>
      </c>
      <c r="S8" s="1"/>
      <c r="T8" s="1"/>
      <c r="U8" s="44">
        <f>100/3</f>
        <v>33.333333333333336</v>
      </c>
      <c r="V8" s="1"/>
      <c r="W8" s="10">
        <v>0</v>
      </c>
      <c r="X8" s="10">
        <v>0</v>
      </c>
      <c r="Y8" s="10">
        <f t="shared" si="0"/>
        <v>0</v>
      </c>
      <c r="Z8" s="60" t="s">
        <v>387</v>
      </c>
    </row>
    <row r="9" spans="1:26" ht="66" x14ac:dyDescent="0.3">
      <c r="A9" s="107"/>
      <c r="B9" s="113" t="s">
        <v>83</v>
      </c>
      <c r="C9" s="113"/>
      <c r="D9" s="8" t="s">
        <v>84</v>
      </c>
      <c r="E9" s="109" t="s">
        <v>85</v>
      </c>
      <c r="F9" s="109"/>
      <c r="G9" s="37" t="s">
        <v>86</v>
      </c>
      <c r="H9" s="37" t="s">
        <v>87</v>
      </c>
      <c r="I9" s="8" t="s">
        <v>88</v>
      </c>
      <c r="J9" s="8" t="s">
        <v>89</v>
      </c>
      <c r="K9" s="14"/>
      <c r="L9" s="1"/>
      <c r="M9" s="1"/>
      <c r="N9" s="8"/>
      <c r="O9" s="8"/>
      <c r="P9" s="44">
        <f>100/7</f>
        <v>14.285714285714286</v>
      </c>
      <c r="Q9" s="44">
        <f>100/7</f>
        <v>14.285714285714286</v>
      </c>
      <c r="R9" s="44">
        <f>100/7</f>
        <v>14.285714285714286</v>
      </c>
      <c r="S9" s="44">
        <f>100/7</f>
        <v>14.285714285714286</v>
      </c>
      <c r="T9" s="44">
        <v>14.285714285714286</v>
      </c>
      <c r="U9" s="44">
        <v>14.285714285714286</v>
      </c>
      <c r="V9" s="44">
        <v>14.285714285714286</v>
      </c>
      <c r="W9" s="10">
        <v>0</v>
      </c>
      <c r="X9" s="10">
        <v>0</v>
      </c>
      <c r="Y9" s="10">
        <f t="shared" si="0"/>
        <v>0</v>
      </c>
      <c r="Z9" s="60" t="s">
        <v>387</v>
      </c>
    </row>
    <row r="10" spans="1:26" ht="66" x14ac:dyDescent="0.3">
      <c r="A10" s="107"/>
      <c r="B10" s="113"/>
      <c r="C10" s="113"/>
      <c r="D10" s="8" t="s">
        <v>90</v>
      </c>
      <c r="E10" s="109" t="s">
        <v>91</v>
      </c>
      <c r="F10" s="109"/>
      <c r="G10" s="37" t="s">
        <v>92</v>
      </c>
      <c r="H10" s="37" t="s">
        <v>93</v>
      </c>
      <c r="I10" s="8" t="s">
        <v>94</v>
      </c>
      <c r="J10" s="8" t="s">
        <v>95</v>
      </c>
      <c r="K10" s="13"/>
      <c r="L10" s="50"/>
      <c r="M10" s="50"/>
      <c r="N10" s="50"/>
      <c r="O10" s="51">
        <v>50</v>
      </c>
      <c r="P10" s="44">
        <v>50</v>
      </c>
      <c r="Q10" s="9"/>
      <c r="R10" s="9"/>
      <c r="S10" s="9"/>
      <c r="T10" s="9"/>
      <c r="U10" s="9"/>
      <c r="V10" s="9"/>
      <c r="W10" s="10">
        <v>0</v>
      </c>
      <c r="X10" s="10">
        <v>0</v>
      </c>
      <c r="Y10" s="10">
        <f t="shared" si="0"/>
        <v>0</v>
      </c>
      <c r="Z10" s="60" t="s">
        <v>387</v>
      </c>
    </row>
    <row r="11" spans="1:26" ht="66" x14ac:dyDescent="0.3">
      <c r="A11" s="107"/>
      <c r="B11" s="108" t="s">
        <v>105</v>
      </c>
      <c r="C11" s="108"/>
      <c r="D11" s="8" t="s">
        <v>106</v>
      </c>
      <c r="E11" s="109" t="s">
        <v>107</v>
      </c>
      <c r="F11" s="109"/>
      <c r="G11" s="37" t="s">
        <v>108</v>
      </c>
      <c r="H11" s="37" t="s">
        <v>109</v>
      </c>
      <c r="I11" s="8" t="s">
        <v>94</v>
      </c>
      <c r="J11" s="8" t="s">
        <v>19</v>
      </c>
      <c r="K11" s="9"/>
      <c r="L11" s="50"/>
      <c r="M11" s="50"/>
      <c r="N11" s="50"/>
      <c r="O11" s="51">
        <v>50</v>
      </c>
      <c r="P11" s="51">
        <v>50</v>
      </c>
      <c r="Q11" s="52"/>
      <c r="R11" s="52"/>
      <c r="S11" s="52"/>
      <c r="T11" s="52"/>
      <c r="U11" s="52"/>
      <c r="V11" s="52"/>
      <c r="W11" s="10">
        <v>0</v>
      </c>
      <c r="X11" s="10">
        <v>0</v>
      </c>
      <c r="Y11" s="10">
        <f t="shared" si="0"/>
        <v>0</v>
      </c>
      <c r="Z11" s="60" t="s">
        <v>387</v>
      </c>
    </row>
    <row r="12" spans="1:26" ht="115.5" x14ac:dyDescent="0.3">
      <c r="A12" s="107"/>
      <c r="B12" s="108" t="s">
        <v>115</v>
      </c>
      <c r="C12" s="108"/>
      <c r="D12" s="8" t="s">
        <v>116</v>
      </c>
      <c r="E12" s="112" t="s">
        <v>117</v>
      </c>
      <c r="F12" s="112"/>
      <c r="G12" s="37" t="s">
        <v>118</v>
      </c>
      <c r="H12" s="37" t="s">
        <v>119</v>
      </c>
      <c r="I12" s="8" t="s">
        <v>120</v>
      </c>
      <c r="J12" s="1" t="s">
        <v>94</v>
      </c>
      <c r="K12" s="5"/>
      <c r="L12" s="50"/>
      <c r="M12" s="50"/>
      <c r="N12" s="50"/>
      <c r="O12" s="51">
        <f>100/3</f>
        <v>33.333333333333336</v>
      </c>
      <c r="P12" s="51">
        <f>100/3</f>
        <v>33.333333333333336</v>
      </c>
      <c r="Q12" s="51">
        <f>100/3</f>
        <v>33.333333333333336</v>
      </c>
      <c r="R12" s="9"/>
      <c r="S12" s="9"/>
      <c r="T12" s="9"/>
      <c r="U12" s="9"/>
      <c r="V12" s="9"/>
      <c r="W12" s="10">
        <v>0</v>
      </c>
      <c r="X12" s="10">
        <v>0</v>
      </c>
      <c r="Y12" s="10">
        <f t="shared" si="0"/>
        <v>0</v>
      </c>
      <c r="Z12" s="60" t="s">
        <v>387</v>
      </c>
    </row>
    <row r="13" spans="1:26" ht="150.75" customHeight="1" x14ac:dyDescent="0.3">
      <c r="A13" s="38" t="s">
        <v>257</v>
      </c>
      <c r="B13" s="127" t="s">
        <v>152</v>
      </c>
      <c r="C13" s="128"/>
      <c r="D13" s="8" t="s">
        <v>158</v>
      </c>
      <c r="E13" s="129" t="s">
        <v>159</v>
      </c>
      <c r="F13" s="130"/>
      <c r="G13" s="16" t="s">
        <v>160</v>
      </c>
      <c r="H13" s="16" t="s">
        <v>161</v>
      </c>
      <c r="I13" s="8" t="s">
        <v>162</v>
      </c>
      <c r="J13" s="8" t="s">
        <v>19</v>
      </c>
      <c r="K13" s="8"/>
      <c r="L13" s="51">
        <f>100/11</f>
        <v>9.0909090909090917</v>
      </c>
      <c r="M13" s="51">
        <f t="shared" ref="M13:V13" si="1">100/11</f>
        <v>9.0909090909090917</v>
      </c>
      <c r="N13" s="51">
        <f t="shared" si="1"/>
        <v>9.0909090909090917</v>
      </c>
      <c r="O13" s="51">
        <f t="shared" si="1"/>
        <v>9.0909090909090917</v>
      </c>
      <c r="P13" s="51">
        <f t="shared" si="1"/>
        <v>9.0909090909090917</v>
      </c>
      <c r="Q13" s="51">
        <f t="shared" si="1"/>
        <v>9.0909090909090917</v>
      </c>
      <c r="R13" s="51">
        <f t="shared" si="1"/>
        <v>9.0909090909090917</v>
      </c>
      <c r="S13" s="51">
        <f t="shared" si="1"/>
        <v>9.0909090909090917</v>
      </c>
      <c r="T13" s="51">
        <f t="shared" si="1"/>
        <v>9.0909090909090917</v>
      </c>
      <c r="U13" s="51">
        <f t="shared" si="1"/>
        <v>9.0909090909090917</v>
      </c>
      <c r="V13" s="51">
        <f t="shared" si="1"/>
        <v>9.0909090909090917</v>
      </c>
      <c r="W13" s="10">
        <v>0.2727</v>
      </c>
      <c r="X13" s="10">
        <v>0.17100000000000001</v>
      </c>
      <c r="Y13" s="10">
        <f t="shared" ref="Y13" si="2">+X13/100%</f>
        <v>0.17100000000000001</v>
      </c>
      <c r="Z13" s="61" t="s">
        <v>389</v>
      </c>
    </row>
    <row r="14" spans="1:26" x14ac:dyDescent="0.3">
      <c r="W14" s="63">
        <f>+AVERAGE(W6:W13)</f>
        <v>0.15908749999999999</v>
      </c>
      <c r="X14" s="63">
        <f>+AVERAGE(X6:X13)</f>
        <v>0.14637500000000001</v>
      </c>
    </row>
  </sheetData>
  <autoFilter ref="A4:Z13">
    <filterColumn colId="1" showButton="0"/>
    <filterColumn colId="4"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autoFilter>
  <mergeCells count="25">
    <mergeCell ref="E13:F13"/>
    <mergeCell ref="B13:C13"/>
    <mergeCell ref="B11:C11"/>
    <mergeCell ref="E11:F11"/>
    <mergeCell ref="B12:C12"/>
    <mergeCell ref="E12:F12"/>
    <mergeCell ref="A6:A12"/>
    <mergeCell ref="B6:C8"/>
    <mergeCell ref="E6:F6"/>
    <mergeCell ref="E7:F7"/>
    <mergeCell ref="E8:F8"/>
    <mergeCell ref="B9:C10"/>
    <mergeCell ref="E9:F9"/>
    <mergeCell ref="E10:F10"/>
    <mergeCell ref="W4:Z4"/>
    <mergeCell ref="A3:Z3"/>
    <mergeCell ref="A4:A5"/>
    <mergeCell ref="B4:C5"/>
    <mergeCell ref="D4:D5"/>
    <mergeCell ref="E4:F5"/>
    <mergeCell ref="G4:G5"/>
    <mergeCell ref="H4:H5"/>
    <mergeCell ref="I4:I5"/>
    <mergeCell ref="J4:J5"/>
    <mergeCell ref="K4:V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C93"/>
  <sheetViews>
    <sheetView topLeftCell="F9" zoomScale="66" zoomScaleNormal="66" workbookViewId="0">
      <selection activeCell="AA10" sqref="AA10"/>
    </sheetView>
  </sheetViews>
  <sheetFormatPr baseColWidth="10" defaultRowHeight="16.5" x14ac:dyDescent="0.3"/>
  <cols>
    <col min="1" max="1" width="17.28515625" style="7" customWidth="1"/>
    <col min="2" max="3" width="11.42578125" style="7"/>
    <col min="4" max="4" width="11.42578125" style="21"/>
    <col min="5" max="6" width="30.42578125" style="7" customWidth="1"/>
    <col min="7" max="7" width="14.42578125" style="7" customWidth="1"/>
    <col min="8" max="8" width="20.5703125" style="7" customWidth="1"/>
    <col min="9" max="9" width="14.7109375" style="7" customWidth="1"/>
    <col min="10" max="10" width="13.5703125" style="7" hidden="1" customWidth="1"/>
    <col min="11" max="22" width="5.85546875" style="7" customWidth="1"/>
    <col min="23" max="23" width="13.140625" style="7" customWidth="1"/>
    <col min="24" max="24" width="14.42578125" style="7" customWidth="1"/>
    <col min="25" max="25" width="12.140625" style="7" customWidth="1"/>
    <col min="26" max="16384" width="11.42578125" style="7"/>
  </cols>
  <sheetData>
    <row r="3" spans="1:29" ht="42" customHeight="1" x14ac:dyDescent="0.3">
      <c r="A3" s="105" t="s">
        <v>252</v>
      </c>
      <c r="B3" s="105"/>
      <c r="C3" s="105"/>
      <c r="D3" s="105"/>
      <c r="E3" s="105"/>
      <c r="F3" s="105"/>
      <c r="G3" s="105"/>
      <c r="H3" s="105"/>
      <c r="I3" s="105"/>
      <c r="J3" s="105"/>
      <c r="K3" s="105"/>
      <c r="L3" s="105"/>
      <c r="M3" s="105"/>
      <c r="N3" s="105"/>
      <c r="O3" s="105"/>
      <c r="P3" s="105"/>
      <c r="Q3" s="105"/>
      <c r="R3" s="105"/>
      <c r="S3" s="105"/>
      <c r="T3" s="105"/>
      <c r="U3" s="105"/>
      <c r="V3" s="105"/>
      <c r="W3" s="105"/>
      <c r="X3" s="105"/>
      <c r="Y3" s="105"/>
    </row>
    <row r="4" spans="1:29" ht="39.75" customHeight="1" x14ac:dyDescent="0.3">
      <c r="A4" s="106" t="s">
        <v>251</v>
      </c>
      <c r="B4" s="106" t="s">
        <v>264</v>
      </c>
      <c r="C4" s="106"/>
      <c r="D4" s="106" t="s">
        <v>265</v>
      </c>
      <c r="E4" s="106" t="s">
        <v>266</v>
      </c>
      <c r="F4" s="106"/>
      <c r="G4" s="106" t="s">
        <v>267</v>
      </c>
      <c r="H4" s="106" t="s">
        <v>268</v>
      </c>
      <c r="I4" s="106" t="s">
        <v>269</v>
      </c>
      <c r="J4" s="106" t="s">
        <v>270</v>
      </c>
      <c r="K4" s="106" t="s">
        <v>0</v>
      </c>
      <c r="L4" s="106"/>
      <c r="M4" s="106"/>
      <c r="N4" s="106"/>
      <c r="O4" s="106"/>
      <c r="P4" s="106"/>
      <c r="Q4" s="106"/>
      <c r="R4" s="106"/>
      <c r="S4" s="106"/>
      <c r="T4" s="106"/>
      <c r="U4" s="106"/>
      <c r="V4" s="106"/>
      <c r="W4" s="106" t="s">
        <v>247</v>
      </c>
      <c r="X4" s="106"/>
      <c r="Y4" s="106"/>
    </row>
    <row r="5" spans="1:29" ht="59.25" customHeight="1" x14ac:dyDescent="0.3">
      <c r="A5" s="106"/>
      <c r="B5" s="106"/>
      <c r="C5" s="106"/>
      <c r="D5" s="106"/>
      <c r="E5" s="106"/>
      <c r="F5" s="106"/>
      <c r="G5" s="106"/>
      <c r="H5" s="106"/>
      <c r="I5" s="106"/>
      <c r="J5" s="106"/>
      <c r="K5" s="56" t="s">
        <v>1</v>
      </c>
      <c r="L5" s="56" t="s">
        <v>2</v>
      </c>
      <c r="M5" s="56" t="s">
        <v>3</v>
      </c>
      <c r="N5" s="56" t="s">
        <v>4</v>
      </c>
      <c r="O5" s="56" t="s">
        <v>5</v>
      </c>
      <c r="P5" s="56" t="s">
        <v>6</v>
      </c>
      <c r="Q5" s="56" t="s">
        <v>7</v>
      </c>
      <c r="R5" s="56" t="s">
        <v>8</v>
      </c>
      <c r="S5" s="56" t="s">
        <v>9</v>
      </c>
      <c r="T5" s="56" t="s">
        <v>10</v>
      </c>
      <c r="U5" s="56" t="s">
        <v>11</v>
      </c>
      <c r="V5" s="56" t="s">
        <v>12</v>
      </c>
      <c r="W5" s="36" t="s">
        <v>248</v>
      </c>
      <c r="X5" s="36" t="s">
        <v>249</v>
      </c>
      <c r="Y5" s="36" t="s">
        <v>250</v>
      </c>
    </row>
    <row r="6" spans="1:29" ht="66" x14ac:dyDescent="0.3">
      <c r="A6" s="107" t="s">
        <v>253</v>
      </c>
      <c r="B6" s="108" t="s">
        <v>13</v>
      </c>
      <c r="C6" s="108"/>
      <c r="D6" s="8" t="s">
        <v>14</v>
      </c>
      <c r="E6" s="109" t="s">
        <v>15</v>
      </c>
      <c r="F6" s="109"/>
      <c r="G6" s="37" t="s">
        <v>16</v>
      </c>
      <c r="H6" s="37" t="s">
        <v>17</v>
      </c>
      <c r="I6" s="8" t="s">
        <v>18</v>
      </c>
      <c r="J6" s="8" t="s">
        <v>19</v>
      </c>
      <c r="K6" s="9"/>
      <c r="L6" s="9"/>
      <c r="M6" s="9"/>
      <c r="N6" s="50"/>
      <c r="O6" s="50"/>
      <c r="P6" s="50"/>
      <c r="Q6" s="50"/>
      <c r="R6" s="44">
        <v>100</v>
      </c>
      <c r="S6" s="9"/>
      <c r="T6" s="9"/>
      <c r="U6" s="9"/>
      <c r="V6" s="9"/>
      <c r="W6" s="10">
        <v>0</v>
      </c>
      <c r="X6" s="10">
        <v>0</v>
      </c>
      <c r="Y6" s="10">
        <f>+X6/100%</f>
        <v>0</v>
      </c>
    </row>
    <row r="7" spans="1:29" ht="148.5" x14ac:dyDescent="0.3">
      <c r="A7" s="107"/>
      <c r="B7" s="108" t="s">
        <v>20</v>
      </c>
      <c r="C7" s="108"/>
      <c r="D7" s="8" t="s">
        <v>21</v>
      </c>
      <c r="E7" s="109" t="s">
        <v>22</v>
      </c>
      <c r="F7" s="109"/>
      <c r="G7" s="11" t="s">
        <v>23</v>
      </c>
      <c r="H7" s="11" t="s">
        <v>24</v>
      </c>
      <c r="I7" s="8" t="s">
        <v>18</v>
      </c>
      <c r="J7" s="8" t="s">
        <v>25</v>
      </c>
      <c r="K7" s="9"/>
      <c r="L7" s="9"/>
      <c r="M7" s="9"/>
      <c r="N7" s="50"/>
      <c r="O7" s="9"/>
      <c r="P7" s="51">
        <v>50</v>
      </c>
      <c r="Q7" s="51">
        <v>50</v>
      </c>
      <c r="R7" s="9"/>
      <c r="S7" s="9"/>
      <c r="T7" s="9"/>
      <c r="U7" s="9"/>
      <c r="V7" s="9"/>
      <c r="W7" s="10">
        <v>0</v>
      </c>
      <c r="X7" s="10">
        <v>0</v>
      </c>
      <c r="Y7" s="10">
        <f t="shared" ref="Y7:Y92" si="0">+X7/100%</f>
        <v>0</v>
      </c>
    </row>
    <row r="8" spans="1:29" ht="82.5" x14ac:dyDescent="0.3">
      <c r="A8" s="107"/>
      <c r="B8" s="108" t="s">
        <v>26</v>
      </c>
      <c r="C8" s="108"/>
      <c r="D8" s="8" t="s">
        <v>27</v>
      </c>
      <c r="E8" s="109" t="s">
        <v>28</v>
      </c>
      <c r="F8" s="109"/>
      <c r="G8" s="57" t="s">
        <v>29</v>
      </c>
      <c r="H8" s="11" t="s">
        <v>30</v>
      </c>
      <c r="I8" s="8" t="s">
        <v>18</v>
      </c>
      <c r="J8" s="58" t="s">
        <v>19</v>
      </c>
      <c r="K8" s="51">
        <v>100</v>
      </c>
      <c r="L8" s="12"/>
      <c r="M8" s="12"/>
      <c r="N8" s="12"/>
      <c r="O8" s="12"/>
      <c r="P8" s="12"/>
      <c r="Q8" s="12"/>
      <c r="R8" s="12"/>
      <c r="S8" s="12"/>
      <c r="T8" s="12"/>
      <c r="U8" s="12"/>
      <c r="V8" s="12"/>
      <c r="W8" s="10">
        <v>1</v>
      </c>
      <c r="X8" s="10">
        <v>1</v>
      </c>
      <c r="Y8" s="10">
        <f t="shared" si="0"/>
        <v>1</v>
      </c>
    </row>
    <row r="9" spans="1:29" ht="135.75" customHeight="1" x14ac:dyDescent="0.3">
      <c r="A9" s="107"/>
      <c r="B9" s="108" t="s">
        <v>31</v>
      </c>
      <c r="C9" s="108"/>
      <c r="D9" s="8" t="s">
        <v>32</v>
      </c>
      <c r="E9" s="109" t="s">
        <v>33</v>
      </c>
      <c r="F9" s="109"/>
      <c r="G9" s="37" t="s">
        <v>34</v>
      </c>
      <c r="H9" s="37" t="s">
        <v>35</v>
      </c>
      <c r="I9" s="8" t="s">
        <v>18</v>
      </c>
      <c r="J9" s="8" t="s">
        <v>36</v>
      </c>
      <c r="K9" s="9"/>
      <c r="L9" s="9"/>
      <c r="M9" s="9"/>
      <c r="N9" s="50"/>
      <c r="O9" s="49">
        <f>100/3</f>
        <v>33.333333333333336</v>
      </c>
      <c r="P9" s="9"/>
      <c r="Q9" s="9"/>
      <c r="R9" s="50"/>
      <c r="S9" s="49">
        <f>100/3</f>
        <v>33.333333333333336</v>
      </c>
      <c r="T9" s="9"/>
      <c r="U9" s="9"/>
      <c r="V9" s="49">
        <f>100/3</f>
        <v>33.333333333333336</v>
      </c>
      <c r="W9" s="10">
        <v>0</v>
      </c>
      <c r="X9" s="10">
        <v>0</v>
      </c>
      <c r="Y9" s="10">
        <f t="shared" si="0"/>
        <v>0</v>
      </c>
    </row>
    <row r="10" spans="1:29" ht="115.5" x14ac:dyDescent="0.3">
      <c r="A10" s="107"/>
      <c r="B10" s="108" t="s">
        <v>37</v>
      </c>
      <c r="C10" s="108"/>
      <c r="D10" s="8" t="s">
        <v>38</v>
      </c>
      <c r="E10" s="109" t="s">
        <v>39</v>
      </c>
      <c r="F10" s="109"/>
      <c r="G10" s="37" t="s">
        <v>34</v>
      </c>
      <c r="H10" s="37" t="s">
        <v>35</v>
      </c>
      <c r="I10" s="8" t="s">
        <v>40</v>
      </c>
      <c r="J10" s="8" t="s">
        <v>41</v>
      </c>
      <c r="K10" s="44">
        <f>100/3</f>
        <v>33.333333333333336</v>
      </c>
      <c r="L10" s="9"/>
      <c r="M10" s="9"/>
      <c r="N10" s="9"/>
      <c r="O10" s="44">
        <f>100/3</f>
        <v>33.333333333333336</v>
      </c>
      <c r="P10" s="9"/>
      <c r="Q10" s="9"/>
      <c r="R10" s="9"/>
      <c r="S10" s="44">
        <f>100/3</f>
        <v>33.333333333333336</v>
      </c>
      <c r="T10" s="9"/>
      <c r="U10" s="9"/>
      <c r="V10" s="9"/>
      <c r="W10" s="10">
        <v>0.33333000000000002</v>
      </c>
      <c r="X10" s="10">
        <v>0.33</v>
      </c>
      <c r="Y10" s="10">
        <f t="shared" si="0"/>
        <v>0.33</v>
      </c>
      <c r="AA10" s="85"/>
      <c r="AB10" s="85"/>
    </row>
    <row r="11" spans="1:29" ht="82.5" x14ac:dyDescent="0.3">
      <c r="A11" s="107" t="s">
        <v>254</v>
      </c>
      <c r="B11" s="108" t="s">
        <v>42</v>
      </c>
      <c r="C11" s="108"/>
      <c r="D11" s="8" t="s">
        <v>43</v>
      </c>
      <c r="E11" s="109" t="s">
        <v>44</v>
      </c>
      <c r="F11" s="109"/>
      <c r="G11" s="37" t="s">
        <v>45</v>
      </c>
      <c r="H11" s="37" t="s">
        <v>46</v>
      </c>
      <c r="I11" s="8" t="s">
        <v>47</v>
      </c>
      <c r="J11" s="8" t="s">
        <v>48</v>
      </c>
      <c r="K11" s="52"/>
      <c r="L11" s="1"/>
      <c r="M11" s="51">
        <f>100/5</f>
        <v>20</v>
      </c>
      <c r="N11" s="51">
        <f>100/5</f>
        <v>20</v>
      </c>
      <c r="O11" s="51">
        <f>100/5</f>
        <v>20</v>
      </c>
      <c r="P11" s="51">
        <f>100/5</f>
        <v>20</v>
      </c>
      <c r="Q11" s="51">
        <f>100/5</f>
        <v>20</v>
      </c>
      <c r="R11" s="1"/>
      <c r="S11" s="1"/>
      <c r="T11" s="52"/>
      <c r="U11" s="52"/>
      <c r="V11" s="52"/>
      <c r="W11" s="10">
        <v>0.4</v>
      </c>
      <c r="X11" s="10">
        <v>0.4</v>
      </c>
      <c r="Y11" s="10">
        <f t="shared" si="0"/>
        <v>0.4</v>
      </c>
    </row>
    <row r="12" spans="1:29" ht="82.5" x14ac:dyDescent="0.3">
      <c r="A12" s="107"/>
      <c r="B12" s="108" t="s">
        <v>49</v>
      </c>
      <c r="C12" s="108"/>
      <c r="D12" s="8" t="s">
        <v>50</v>
      </c>
      <c r="E12" s="109" t="s">
        <v>51</v>
      </c>
      <c r="F12" s="109"/>
      <c r="G12" s="11" t="s">
        <v>52</v>
      </c>
      <c r="H12" s="11" t="s">
        <v>53</v>
      </c>
      <c r="I12" s="8" t="s">
        <v>54</v>
      </c>
      <c r="J12" s="8" t="s">
        <v>55</v>
      </c>
      <c r="K12" s="52"/>
      <c r="L12" s="52"/>
      <c r="M12" s="52"/>
      <c r="N12" s="52"/>
      <c r="O12" s="52"/>
      <c r="P12" s="51">
        <f>100/4</f>
        <v>25</v>
      </c>
      <c r="Q12" s="51">
        <f>100/4</f>
        <v>25</v>
      </c>
      <c r="R12" s="51">
        <f>100/4</f>
        <v>25</v>
      </c>
      <c r="S12" s="51">
        <f>100/4</f>
        <v>25</v>
      </c>
      <c r="T12" s="52"/>
      <c r="U12" s="52"/>
      <c r="V12" s="52"/>
      <c r="W12" s="10">
        <v>0</v>
      </c>
      <c r="X12" s="10">
        <v>0</v>
      </c>
      <c r="Y12" s="10">
        <f t="shared" si="0"/>
        <v>0</v>
      </c>
    </row>
    <row r="13" spans="1:29" ht="82.5" x14ac:dyDescent="0.3">
      <c r="A13" s="107"/>
      <c r="B13" s="108" t="s">
        <v>56</v>
      </c>
      <c r="C13" s="108"/>
      <c r="D13" s="8" t="s">
        <v>57</v>
      </c>
      <c r="E13" s="109" t="s">
        <v>58</v>
      </c>
      <c r="F13" s="109"/>
      <c r="G13" s="57" t="s">
        <v>59</v>
      </c>
      <c r="H13" s="11" t="s">
        <v>60</v>
      </c>
      <c r="I13" s="8" t="s">
        <v>54</v>
      </c>
      <c r="J13" s="8" t="s">
        <v>61</v>
      </c>
      <c r="K13" s="52"/>
      <c r="L13" s="52"/>
      <c r="M13" s="52"/>
      <c r="N13" s="52"/>
      <c r="O13" s="1"/>
      <c r="P13" s="1"/>
      <c r="Q13" s="1"/>
      <c r="R13" s="1"/>
      <c r="S13" s="1"/>
      <c r="T13" s="1"/>
      <c r="U13" s="51">
        <v>50</v>
      </c>
      <c r="V13" s="51">
        <v>50</v>
      </c>
      <c r="W13" s="10">
        <v>0</v>
      </c>
      <c r="X13" s="10">
        <v>0</v>
      </c>
      <c r="Y13" s="10">
        <f t="shared" si="0"/>
        <v>0</v>
      </c>
      <c r="Z13" s="85"/>
    </row>
    <row r="14" spans="1:29" ht="132" customHeight="1" x14ac:dyDescent="0.3">
      <c r="A14" s="107" t="s">
        <v>255</v>
      </c>
      <c r="B14" s="108" t="s">
        <v>62</v>
      </c>
      <c r="C14" s="108"/>
      <c r="D14" s="53" t="s">
        <v>63</v>
      </c>
      <c r="E14" s="110" t="s">
        <v>64</v>
      </c>
      <c r="F14" s="110"/>
      <c r="G14" s="64" t="s">
        <v>65</v>
      </c>
      <c r="H14" s="64" t="s">
        <v>66</v>
      </c>
      <c r="I14" s="53" t="s">
        <v>398</v>
      </c>
      <c r="J14" s="53" t="s">
        <v>19</v>
      </c>
      <c r="K14" s="55">
        <f t="shared" ref="K14:L35" si="1">100/2</f>
        <v>50</v>
      </c>
      <c r="L14" s="55">
        <f t="shared" si="1"/>
        <v>50</v>
      </c>
      <c r="M14" s="35"/>
      <c r="N14" s="35"/>
      <c r="O14" s="35"/>
      <c r="P14" s="35"/>
      <c r="Q14" s="35"/>
      <c r="R14" s="35"/>
      <c r="S14" s="35"/>
      <c r="T14" s="35"/>
      <c r="U14" s="35"/>
      <c r="V14" s="35"/>
      <c r="W14" s="65">
        <f>((SUM(W15:W35)/(21)))</f>
        <v>1</v>
      </c>
      <c r="X14" s="65">
        <f>((SUM(X15:X35)/(21)))</f>
        <v>1</v>
      </c>
      <c r="Y14" s="65">
        <f>+X14/100%</f>
        <v>1</v>
      </c>
      <c r="AB14" s="86">
        <f>+((W14+W36+W37+W38+W39+W40+W41+W42+W43+W44+W45+W46)/12)</f>
        <v>8.3333333333333329E-2</v>
      </c>
      <c r="AC14" s="86">
        <f>+((X14+X36+X37+X38+X39+X40+X41+X42+X43+X44+X45+X46)/12)</f>
        <v>8.3333333333333329E-2</v>
      </c>
    </row>
    <row r="15" spans="1:29" ht="82.5" x14ac:dyDescent="0.3">
      <c r="A15" s="107"/>
      <c r="B15" s="108"/>
      <c r="C15" s="108"/>
      <c r="D15" s="8" t="s">
        <v>63</v>
      </c>
      <c r="E15" s="109" t="s">
        <v>64</v>
      </c>
      <c r="F15" s="109"/>
      <c r="G15" s="37" t="s">
        <v>65</v>
      </c>
      <c r="H15" s="37" t="s">
        <v>66</v>
      </c>
      <c r="I15" s="8" t="s">
        <v>399</v>
      </c>
      <c r="J15" s="8" t="s">
        <v>19</v>
      </c>
      <c r="K15" s="51">
        <f t="shared" si="1"/>
        <v>50</v>
      </c>
      <c r="L15" s="51">
        <f t="shared" si="1"/>
        <v>50</v>
      </c>
      <c r="M15" s="9"/>
      <c r="N15" s="9"/>
      <c r="O15" s="9"/>
      <c r="P15" s="9"/>
      <c r="Q15" s="9"/>
      <c r="R15" s="9"/>
      <c r="S15" s="9"/>
      <c r="T15" s="9"/>
      <c r="U15" s="9"/>
      <c r="V15" s="9"/>
      <c r="W15" s="10">
        <v>1</v>
      </c>
      <c r="X15" s="10">
        <v>1</v>
      </c>
      <c r="Y15" s="10">
        <f t="shared" ref="Y15:Y35" si="2">+X15/100%</f>
        <v>1</v>
      </c>
    </row>
    <row r="16" spans="1:29" ht="82.5" x14ac:dyDescent="0.3">
      <c r="A16" s="107"/>
      <c r="B16" s="108"/>
      <c r="C16" s="108"/>
      <c r="D16" s="8" t="s">
        <v>63</v>
      </c>
      <c r="E16" s="109" t="s">
        <v>64</v>
      </c>
      <c r="F16" s="109"/>
      <c r="G16" s="37" t="s">
        <v>65</v>
      </c>
      <c r="H16" s="37" t="s">
        <v>66</v>
      </c>
      <c r="I16" s="66" t="s">
        <v>400</v>
      </c>
      <c r="J16" s="8" t="s">
        <v>19</v>
      </c>
      <c r="K16" s="51">
        <f t="shared" si="1"/>
        <v>50</v>
      </c>
      <c r="L16" s="51">
        <f t="shared" si="1"/>
        <v>50</v>
      </c>
      <c r="M16" s="9"/>
      <c r="N16" s="9"/>
      <c r="O16" s="9"/>
      <c r="P16" s="9"/>
      <c r="Q16" s="9"/>
      <c r="R16" s="9"/>
      <c r="S16" s="9"/>
      <c r="T16" s="9"/>
      <c r="U16" s="9"/>
      <c r="V16" s="9"/>
      <c r="W16" s="10">
        <v>1</v>
      </c>
      <c r="X16" s="10">
        <v>1</v>
      </c>
      <c r="Y16" s="10">
        <f t="shared" si="2"/>
        <v>1</v>
      </c>
    </row>
    <row r="17" spans="1:25" ht="82.5" x14ac:dyDescent="0.3">
      <c r="A17" s="107"/>
      <c r="B17" s="108"/>
      <c r="C17" s="108"/>
      <c r="D17" s="8" t="s">
        <v>63</v>
      </c>
      <c r="E17" s="109" t="s">
        <v>64</v>
      </c>
      <c r="F17" s="109"/>
      <c r="G17" s="37" t="s">
        <v>65</v>
      </c>
      <c r="H17" s="37" t="s">
        <v>66</v>
      </c>
      <c r="I17" s="66" t="s">
        <v>401</v>
      </c>
      <c r="J17" s="8" t="s">
        <v>19</v>
      </c>
      <c r="K17" s="51">
        <f t="shared" si="1"/>
        <v>50</v>
      </c>
      <c r="L17" s="51">
        <f t="shared" si="1"/>
        <v>50</v>
      </c>
      <c r="M17" s="9"/>
      <c r="N17" s="9"/>
      <c r="O17" s="9"/>
      <c r="P17" s="9"/>
      <c r="Q17" s="9"/>
      <c r="R17" s="9"/>
      <c r="S17" s="9"/>
      <c r="T17" s="9"/>
      <c r="U17" s="9"/>
      <c r="V17" s="9"/>
      <c r="W17" s="10">
        <v>1</v>
      </c>
      <c r="X17" s="10">
        <v>1</v>
      </c>
      <c r="Y17" s="10">
        <f t="shared" si="2"/>
        <v>1</v>
      </c>
    </row>
    <row r="18" spans="1:25" ht="82.5" x14ac:dyDescent="0.3">
      <c r="A18" s="107"/>
      <c r="B18" s="108"/>
      <c r="C18" s="108"/>
      <c r="D18" s="8" t="s">
        <v>63</v>
      </c>
      <c r="E18" s="109" t="s">
        <v>64</v>
      </c>
      <c r="F18" s="109"/>
      <c r="G18" s="37" t="s">
        <v>65</v>
      </c>
      <c r="H18" s="37" t="s">
        <v>66</v>
      </c>
      <c r="I18" s="66" t="s">
        <v>402</v>
      </c>
      <c r="J18" s="8" t="s">
        <v>19</v>
      </c>
      <c r="K18" s="51">
        <f t="shared" si="1"/>
        <v>50</v>
      </c>
      <c r="L18" s="51">
        <f t="shared" si="1"/>
        <v>50</v>
      </c>
      <c r="M18" s="9"/>
      <c r="N18" s="9"/>
      <c r="O18" s="9"/>
      <c r="P18" s="9"/>
      <c r="Q18" s="9"/>
      <c r="R18" s="9"/>
      <c r="S18" s="9"/>
      <c r="T18" s="9"/>
      <c r="U18" s="9"/>
      <c r="V18" s="9"/>
      <c r="W18" s="10">
        <v>1</v>
      </c>
      <c r="X18" s="10">
        <v>1</v>
      </c>
      <c r="Y18" s="10">
        <f t="shared" si="2"/>
        <v>1</v>
      </c>
    </row>
    <row r="19" spans="1:25" ht="82.5" x14ac:dyDescent="0.3">
      <c r="A19" s="107"/>
      <c r="B19" s="108"/>
      <c r="C19" s="108"/>
      <c r="D19" s="8" t="s">
        <v>63</v>
      </c>
      <c r="E19" s="109" t="s">
        <v>64</v>
      </c>
      <c r="F19" s="109"/>
      <c r="G19" s="37" t="s">
        <v>65</v>
      </c>
      <c r="H19" s="37" t="s">
        <v>66</v>
      </c>
      <c r="I19" s="66" t="s">
        <v>403</v>
      </c>
      <c r="J19" s="8" t="s">
        <v>19</v>
      </c>
      <c r="K19" s="51">
        <f t="shared" si="1"/>
        <v>50</v>
      </c>
      <c r="L19" s="51">
        <f t="shared" si="1"/>
        <v>50</v>
      </c>
      <c r="M19" s="9"/>
      <c r="N19" s="9"/>
      <c r="O19" s="9"/>
      <c r="P19" s="9"/>
      <c r="Q19" s="9"/>
      <c r="R19" s="9"/>
      <c r="S19" s="9"/>
      <c r="T19" s="9"/>
      <c r="U19" s="9"/>
      <c r="V19" s="9"/>
      <c r="W19" s="10">
        <v>1</v>
      </c>
      <c r="X19" s="10">
        <v>1</v>
      </c>
      <c r="Y19" s="10">
        <f t="shared" si="2"/>
        <v>1</v>
      </c>
    </row>
    <row r="20" spans="1:25" ht="82.5" x14ac:dyDescent="0.3">
      <c r="A20" s="107"/>
      <c r="B20" s="108"/>
      <c r="C20" s="108"/>
      <c r="D20" s="8" t="s">
        <v>63</v>
      </c>
      <c r="E20" s="109" t="s">
        <v>64</v>
      </c>
      <c r="F20" s="109"/>
      <c r="G20" s="37" t="s">
        <v>65</v>
      </c>
      <c r="H20" s="37" t="s">
        <v>66</v>
      </c>
      <c r="I20" s="66" t="s">
        <v>404</v>
      </c>
      <c r="J20" s="8" t="s">
        <v>19</v>
      </c>
      <c r="K20" s="51">
        <f t="shared" si="1"/>
        <v>50</v>
      </c>
      <c r="L20" s="51">
        <f t="shared" si="1"/>
        <v>50</v>
      </c>
      <c r="M20" s="9"/>
      <c r="N20" s="9"/>
      <c r="O20" s="9"/>
      <c r="P20" s="9"/>
      <c r="Q20" s="9"/>
      <c r="R20" s="9"/>
      <c r="S20" s="9"/>
      <c r="T20" s="9"/>
      <c r="U20" s="9"/>
      <c r="V20" s="9"/>
      <c r="W20" s="10">
        <v>1</v>
      </c>
      <c r="X20" s="10">
        <v>1</v>
      </c>
      <c r="Y20" s="10">
        <f t="shared" si="2"/>
        <v>1</v>
      </c>
    </row>
    <row r="21" spans="1:25" ht="82.5" x14ac:dyDescent="0.3">
      <c r="A21" s="107"/>
      <c r="B21" s="108"/>
      <c r="C21" s="108"/>
      <c r="D21" s="8" t="s">
        <v>63</v>
      </c>
      <c r="E21" s="109" t="s">
        <v>64</v>
      </c>
      <c r="F21" s="109"/>
      <c r="G21" s="37" t="s">
        <v>65</v>
      </c>
      <c r="H21" s="37" t="s">
        <v>66</v>
      </c>
      <c r="I21" s="66" t="s">
        <v>405</v>
      </c>
      <c r="J21" s="8" t="s">
        <v>19</v>
      </c>
      <c r="K21" s="51">
        <f t="shared" si="1"/>
        <v>50</v>
      </c>
      <c r="L21" s="51">
        <f t="shared" si="1"/>
        <v>50</v>
      </c>
      <c r="M21" s="9"/>
      <c r="N21" s="9"/>
      <c r="O21" s="9"/>
      <c r="P21" s="9"/>
      <c r="Q21" s="9"/>
      <c r="R21" s="9"/>
      <c r="S21" s="9"/>
      <c r="T21" s="9"/>
      <c r="U21" s="9"/>
      <c r="V21" s="9"/>
      <c r="W21" s="10">
        <v>1</v>
      </c>
      <c r="X21" s="10">
        <v>1</v>
      </c>
      <c r="Y21" s="10">
        <f t="shared" si="2"/>
        <v>1</v>
      </c>
    </row>
    <row r="22" spans="1:25" ht="82.5" x14ac:dyDescent="0.3">
      <c r="A22" s="107"/>
      <c r="B22" s="108"/>
      <c r="C22" s="108"/>
      <c r="D22" s="8" t="s">
        <v>63</v>
      </c>
      <c r="E22" s="109" t="s">
        <v>64</v>
      </c>
      <c r="F22" s="109"/>
      <c r="G22" s="37" t="s">
        <v>65</v>
      </c>
      <c r="H22" s="37" t="s">
        <v>66</v>
      </c>
      <c r="I22" s="66" t="s">
        <v>406</v>
      </c>
      <c r="J22" s="8" t="s">
        <v>19</v>
      </c>
      <c r="K22" s="51">
        <f t="shared" si="1"/>
        <v>50</v>
      </c>
      <c r="L22" s="51">
        <f t="shared" si="1"/>
        <v>50</v>
      </c>
      <c r="M22" s="9"/>
      <c r="N22" s="9"/>
      <c r="O22" s="9"/>
      <c r="P22" s="9"/>
      <c r="Q22" s="9"/>
      <c r="R22" s="9"/>
      <c r="S22" s="9"/>
      <c r="T22" s="9"/>
      <c r="U22" s="9"/>
      <c r="V22" s="9"/>
      <c r="W22" s="10">
        <v>1</v>
      </c>
      <c r="X22" s="10">
        <v>1</v>
      </c>
      <c r="Y22" s="10">
        <f t="shared" si="2"/>
        <v>1</v>
      </c>
    </row>
    <row r="23" spans="1:25" ht="82.5" x14ac:dyDescent="0.3">
      <c r="A23" s="107"/>
      <c r="B23" s="108"/>
      <c r="C23" s="108"/>
      <c r="D23" s="8" t="s">
        <v>63</v>
      </c>
      <c r="E23" s="109" t="s">
        <v>64</v>
      </c>
      <c r="F23" s="109"/>
      <c r="G23" s="37" t="s">
        <v>65</v>
      </c>
      <c r="H23" s="37" t="s">
        <v>66</v>
      </c>
      <c r="I23" s="66" t="s">
        <v>407</v>
      </c>
      <c r="J23" s="8" t="s">
        <v>19</v>
      </c>
      <c r="K23" s="51">
        <f t="shared" si="1"/>
        <v>50</v>
      </c>
      <c r="L23" s="51">
        <f t="shared" si="1"/>
        <v>50</v>
      </c>
      <c r="M23" s="9"/>
      <c r="N23" s="9"/>
      <c r="O23" s="9"/>
      <c r="P23" s="9"/>
      <c r="Q23" s="9"/>
      <c r="R23" s="9"/>
      <c r="S23" s="9"/>
      <c r="T23" s="9"/>
      <c r="U23" s="9"/>
      <c r="V23" s="9"/>
      <c r="W23" s="10">
        <v>1</v>
      </c>
      <c r="X23" s="10">
        <v>1</v>
      </c>
      <c r="Y23" s="10">
        <f t="shared" si="2"/>
        <v>1</v>
      </c>
    </row>
    <row r="24" spans="1:25" ht="82.5" x14ac:dyDescent="0.3">
      <c r="A24" s="107"/>
      <c r="B24" s="108"/>
      <c r="C24" s="108"/>
      <c r="D24" s="8" t="s">
        <v>63</v>
      </c>
      <c r="E24" s="109" t="s">
        <v>64</v>
      </c>
      <c r="F24" s="109"/>
      <c r="G24" s="37" t="s">
        <v>65</v>
      </c>
      <c r="H24" s="37" t="s">
        <v>66</v>
      </c>
      <c r="I24" s="66" t="s">
        <v>408</v>
      </c>
      <c r="J24" s="8" t="s">
        <v>19</v>
      </c>
      <c r="K24" s="51">
        <f t="shared" si="1"/>
        <v>50</v>
      </c>
      <c r="L24" s="51">
        <f t="shared" si="1"/>
        <v>50</v>
      </c>
      <c r="M24" s="9"/>
      <c r="N24" s="9"/>
      <c r="O24" s="9"/>
      <c r="P24" s="9"/>
      <c r="Q24" s="9"/>
      <c r="R24" s="9"/>
      <c r="S24" s="9"/>
      <c r="T24" s="9"/>
      <c r="U24" s="9"/>
      <c r="V24" s="9"/>
      <c r="W24" s="10">
        <v>1</v>
      </c>
      <c r="X24" s="10">
        <v>1</v>
      </c>
      <c r="Y24" s="10">
        <f t="shared" si="2"/>
        <v>1</v>
      </c>
    </row>
    <row r="25" spans="1:25" ht="82.5" x14ac:dyDescent="0.3">
      <c r="A25" s="107"/>
      <c r="B25" s="108"/>
      <c r="C25" s="108"/>
      <c r="D25" s="8" t="s">
        <v>63</v>
      </c>
      <c r="E25" s="109" t="s">
        <v>64</v>
      </c>
      <c r="F25" s="109"/>
      <c r="G25" s="37" t="s">
        <v>65</v>
      </c>
      <c r="H25" s="37" t="s">
        <v>66</v>
      </c>
      <c r="I25" s="66" t="s">
        <v>409</v>
      </c>
      <c r="J25" s="8" t="s">
        <v>19</v>
      </c>
      <c r="K25" s="51">
        <f t="shared" si="1"/>
        <v>50</v>
      </c>
      <c r="L25" s="51">
        <f t="shared" si="1"/>
        <v>50</v>
      </c>
      <c r="M25" s="9"/>
      <c r="N25" s="9"/>
      <c r="O25" s="9"/>
      <c r="P25" s="9"/>
      <c r="Q25" s="9"/>
      <c r="R25" s="9"/>
      <c r="S25" s="9"/>
      <c r="T25" s="9"/>
      <c r="U25" s="9"/>
      <c r="V25" s="9"/>
      <c r="W25" s="10">
        <v>1</v>
      </c>
      <c r="X25" s="10">
        <v>1</v>
      </c>
      <c r="Y25" s="10">
        <f t="shared" si="2"/>
        <v>1</v>
      </c>
    </row>
    <row r="26" spans="1:25" ht="82.5" x14ac:dyDescent="0.3">
      <c r="A26" s="107"/>
      <c r="B26" s="108"/>
      <c r="C26" s="108"/>
      <c r="D26" s="8" t="s">
        <v>63</v>
      </c>
      <c r="E26" s="109" t="s">
        <v>64</v>
      </c>
      <c r="F26" s="109"/>
      <c r="G26" s="37" t="s">
        <v>65</v>
      </c>
      <c r="H26" s="37" t="s">
        <v>66</v>
      </c>
      <c r="I26" s="66" t="s">
        <v>410</v>
      </c>
      <c r="J26" s="8" t="s">
        <v>19</v>
      </c>
      <c r="K26" s="51">
        <f t="shared" si="1"/>
        <v>50</v>
      </c>
      <c r="L26" s="51">
        <f t="shared" si="1"/>
        <v>50</v>
      </c>
      <c r="M26" s="9"/>
      <c r="N26" s="9"/>
      <c r="O26" s="9"/>
      <c r="P26" s="9"/>
      <c r="Q26" s="9"/>
      <c r="R26" s="9"/>
      <c r="S26" s="9"/>
      <c r="T26" s="9"/>
      <c r="U26" s="9"/>
      <c r="V26" s="9"/>
      <c r="W26" s="10">
        <v>1</v>
      </c>
      <c r="X26" s="10">
        <v>1</v>
      </c>
      <c r="Y26" s="10">
        <f t="shared" si="2"/>
        <v>1</v>
      </c>
    </row>
    <row r="27" spans="1:25" ht="82.5" x14ac:dyDescent="0.3">
      <c r="A27" s="107"/>
      <c r="B27" s="108"/>
      <c r="C27" s="108"/>
      <c r="D27" s="8" t="s">
        <v>63</v>
      </c>
      <c r="E27" s="109" t="s">
        <v>64</v>
      </c>
      <c r="F27" s="109"/>
      <c r="G27" s="37" t="s">
        <v>65</v>
      </c>
      <c r="H27" s="37" t="s">
        <v>66</v>
      </c>
      <c r="I27" s="66" t="s">
        <v>411</v>
      </c>
      <c r="J27" s="8" t="s">
        <v>19</v>
      </c>
      <c r="K27" s="51">
        <f t="shared" si="1"/>
        <v>50</v>
      </c>
      <c r="L27" s="51">
        <f t="shared" si="1"/>
        <v>50</v>
      </c>
      <c r="M27" s="9"/>
      <c r="N27" s="9"/>
      <c r="O27" s="9"/>
      <c r="P27" s="9"/>
      <c r="Q27" s="9"/>
      <c r="R27" s="9"/>
      <c r="S27" s="9"/>
      <c r="T27" s="9"/>
      <c r="U27" s="9"/>
      <c r="V27" s="9"/>
      <c r="W27" s="10">
        <v>1</v>
      </c>
      <c r="X27" s="10">
        <v>1</v>
      </c>
      <c r="Y27" s="10">
        <f t="shared" si="2"/>
        <v>1</v>
      </c>
    </row>
    <row r="28" spans="1:25" ht="82.5" x14ac:dyDescent="0.3">
      <c r="A28" s="107"/>
      <c r="B28" s="108"/>
      <c r="C28" s="108"/>
      <c r="D28" s="8" t="s">
        <v>63</v>
      </c>
      <c r="E28" s="109" t="s">
        <v>64</v>
      </c>
      <c r="F28" s="109"/>
      <c r="G28" s="37" t="s">
        <v>65</v>
      </c>
      <c r="H28" s="37" t="s">
        <v>66</v>
      </c>
      <c r="I28" s="66" t="s">
        <v>412</v>
      </c>
      <c r="J28" s="8" t="s">
        <v>19</v>
      </c>
      <c r="K28" s="51">
        <f t="shared" si="1"/>
        <v>50</v>
      </c>
      <c r="L28" s="51">
        <f t="shared" si="1"/>
        <v>50</v>
      </c>
      <c r="M28" s="9"/>
      <c r="N28" s="9"/>
      <c r="O28" s="9"/>
      <c r="P28" s="9"/>
      <c r="Q28" s="9"/>
      <c r="R28" s="9"/>
      <c r="S28" s="9"/>
      <c r="T28" s="9"/>
      <c r="U28" s="9"/>
      <c r="V28" s="9"/>
      <c r="W28" s="10">
        <v>1</v>
      </c>
      <c r="X28" s="10">
        <v>1</v>
      </c>
      <c r="Y28" s="10">
        <f t="shared" si="2"/>
        <v>1</v>
      </c>
    </row>
    <row r="29" spans="1:25" ht="82.5" x14ac:dyDescent="0.3">
      <c r="A29" s="107"/>
      <c r="B29" s="108"/>
      <c r="C29" s="108"/>
      <c r="D29" s="8" t="s">
        <v>63</v>
      </c>
      <c r="E29" s="109" t="s">
        <v>64</v>
      </c>
      <c r="F29" s="109"/>
      <c r="G29" s="37" t="s">
        <v>65</v>
      </c>
      <c r="H29" s="37" t="s">
        <v>66</v>
      </c>
      <c r="I29" s="66" t="s">
        <v>413</v>
      </c>
      <c r="J29" s="8" t="s">
        <v>19</v>
      </c>
      <c r="K29" s="51">
        <f t="shared" si="1"/>
        <v>50</v>
      </c>
      <c r="L29" s="51">
        <f t="shared" si="1"/>
        <v>50</v>
      </c>
      <c r="M29" s="9"/>
      <c r="N29" s="9"/>
      <c r="O29" s="9"/>
      <c r="P29" s="9"/>
      <c r="Q29" s="9"/>
      <c r="R29" s="9"/>
      <c r="S29" s="9"/>
      <c r="T29" s="9"/>
      <c r="U29" s="9"/>
      <c r="V29" s="9"/>
      <c r="W29" s="10">
        <v>1</v>
      </c>
      <c r="X29" s="10">
        <v>1</v>
      </c>
      <c r="Y29" s="10">
        <f t="shared" si="2"/>
        <v>1</v>
      </c>
    </row>
    <row r="30" spans="1:25" ht="82.5" x14ac:dyDescent="0.3">
      <c r="A30" s="107"/>
      <c r="B30" s="108"/>
      <c r="C30" s="108"/>
      <c r="D30" s="8" t="s">
        <v>63</v>
      </c>
      <c r="E30" s="109" t="s">
        <v>64</v>
      </c>
      <c r="F30" s="109"/>
      <c r="G30" s="37" t="s">
        <v>65</v>
      </c>
      <c r="H30" s="37" t="s">
        <v>66</v>
      </c>
      <c r="I30" s="66" t="s">
        <v>414</v>
      </c>
      <c r="J30" s="8" t="s">
        <v>19</v>
      </c>
      <c r="K30" s="51">
        <f t="shared" si="1"/>
        <v>50</v>
      </c>
      <c r="L30" s="51">
        <f t="shared" si="1"/>
        <v>50</v>
      </c>
      <c r="M30" s="9"/>
      <c r="N30" s="9"/>
      <c r="O30" s="9"/>
      <c r="P30" s="9"/>
      <c r="Q30" s="9"/>
      <c r="R30" s="9"/>
      <c r="S30" s="9"/>
      <c r="T30" s="9"/>
      <c r="U30" s="9"/>
      <c r="V30" s="9"/>
      <c r="W30" s="10">
        <v>1</v>
      </c>
      <c r="X30" s="10">
        <v>1</v>
      </c>
      <c r="Y30" s="10">
        <f t="shared" si="2"/>
        <v>1</v>
      </c>
    </row>
    <row r="31" spans="1:25" ht="82.5" x14ac:dyDescent="0.3">
      <c r="A31" s="107"/>
      <c r="B31" s="108"/>
      <c r="C31" s="108"/>
      <c r="D31" s="8" t="s">
        <v>63</v>
      </c>
      <c r="E31" s="109" t="s">
        <v>64</v>
      </c>
      <c r="F31" s="109"/>
      <c r="G31" s="37" t="s">
        <v>65</v>
      </c>
      <c r="H31" s="37" t="s">
        <v>66</v>
      </c>
      <c r="I31" s="66" t="s">
        <v>415</v>
      </c>
      <c r="J31" s="8" t="s">
        <v>19</v>
      </c>
      <c r="K31" s="51">
        <f t="shared" si="1"/>
        <v>50</v>
      </c>
      <c r="L31" s="51">
        <f t="shared" si="1"/>
        <v>50</v>
      </c>
      <c r="M31" s="9"/>
      <c r="N31" s="9"/>
      <c r="O31" s="9"/>
      <c r="P31" s="9"/>
      <c r="Q31" s="9"/>
      <c r="R31" s="9"/>
      <c r="S31" s="9"/>
      <c r="T31" s="9"/>
      <c r="U31" s="9"/>
      <c r="V31" s="9"/>
      <c r="W31" s="10">
        <v>1</v>
      </c>
      <c r="X31" s="10">
        <v>1</v>
      </c>
      <c r="Y31" s="10">
        <f t="shared" si="2"/>
        <v>1</v>
      </c>
    </row>
    <row r="32" spans="1:25" ht="82.5" x14ac:dyDescent="0.3">
      <c r="A32" s="107"/>
      <c r="B32" s="108"/>
      <c r="C32" s="108"/>
      <c r="D32" s="8" t="s">
        <v>63</v>
      </c>
      <c r="E32" s="109" t="s">
        <v>64</v>
      </c>
      <c r="F32" s="109"/>
      <c r="G32" s="37" t="s">
        <v>65</v>
      </c>
      <c r="H32" s="37" t="s">
        <v>66</v>
      </c>
      <c r="I32" s="66" t="s">
        <v>416</v>
      </c>
      <c r="J32" s="8" t="s">
        <v>19</v>
      </c>
      <c r="K32" s="51">
        <f t="shared" si="1"/>
        <v>50</v>
      </c>
      <c r="L32" s="51">
        <f t="shared" si="1"/>
        <v>50</v>
      </c>
      <c r="M32" s="9"/>
      <c r="N32" s="9"/>
      <c r="O32" s="9"/>
      <c r="P32" s="9"/>
      <c r="Q32" s="9"/>
      <c r="R32" s="9"/>
      <c r="S32" s="9"/>
      <c r="T32" s="9"/>
      <c r="U32" s="9"/>
      <c r="V32" s="9"/>
      <c r="W32" s="10">
        <v>1</v>
      </c>
      <c r="X32" s="10">
        <v>1</v>
      </c>
      <c r="Y32" s="10">
        <f t="shared" si="2"/>
        <v>1</v>
      </c>
    </row>
    <row r="33" spans="1:28" ht="82.5" x14ac:dyDescent="0.3">
      <c r="A33" s="107"/>
      <c r="B33" s="108"/>
      <c r="C33" s="108"/>
      <c r="D33" s="8" t="s">
        <v>63</v>
      </c>
      <c r="E33" s="109" t="s">
        <v>64</v>
      </c>
      <c r="F33" s="109"/>
      <c r="G33" s="37" t="s">
        <v>65</v>
      </c>
      <c r="H33" s="37" t="s">
        <v>66</v>
      </c>
      <c r="I33" s="66" t="s">
        <v>417</v>
      </c>
      <c r="J33" s="8" t="s">
        <v>19</v>
      </c>
      <c r="K33" s="51">
        <f t="shared" si="1"/>
        <v>50</v>
      </c>
      <c r="L33" s="51">
        <f t="shared" si="1"/>
        <v>50</v>
      </c>
      <c r="M33" s="9"/>
      <c r="N33" s="9"/>
      <c r="O33" s="9"/>
      <c r="P33" s="9"/>
      <c r="Q33" s="9"/>
      <c r="R33" s="9"/>
      <c r="S33" s="9"/>
      <c r="T33" s="9"/>
      <c r="U33" s="9"/>
      <c r="V33" s="9"/>
      <c r="W33" s="10">
        <v>1</v>
      </c>
      <c r="X33" s="10">
        <v>1</v>
      </c>
      <c r="Y33" s="10">
        <f t="shared" si="2"/>
        <v>1</v>
      </c>
    </row>
    <row r="34" spans="1:28" ht="82.5" x14ac:dyDescent="0.3">
      <c r="A34" s="107"/>
      <c r="B34" s="108"/>
      <c r="C34" s="108"/>
      <c r="D34" s="8" t="s">
        <v>63</v>
      </c>
      <c r="E34" s="109" t="s">
        <v>64</v>
      </c>
      <c r="F34" s="109"/>
      <c r="G34" s="37" t="s">
        <v>65</v>
      </c>
      <c r="H34" s="37" t="s">
        <v>66</v>
      </c>
      <c r="I34" s="66" t="s">
        <v>418</v>
      </c>
      <c r="J34" s="8" t="s">
        <v>19</v>
      </c>
      <c r="K34" s="51">
        <f t="shared" si="1"/>
        <v>50</v>
      </c>
      <c r="L34" s="51">
        <f t="shared" si="1"/>
        <v>50</v>
      </c>
      <c r="M34" s="9"/>
      <c r="N34" s="9"/>
      <c r="O34" s="9"/>
      <c r="P34" s="9"/>
      <c r="Q34" s="9"/>
      <c r="R34" s="9"/>
      <c r="S34" s="9"/>
      <c r="T34" s="9"/>
      <c r="U34" s="9"/>
      <c r="V34" s="9"/>
      <c r="W34" s="10">
        <v>1</v>
      </c>
      <c r="X34" s="10">
        <v>1</v>
      </c>
      <c r="Y34" s="10">
        <f t="shared" si="2"/>
        <v>1</v>
      </c>
    </row>
    <row r="35" spans="1:28" ht="82.5" x14ac:dyDescent="0.3">
      <c r="A35" s="107"/>
      <c r="B35" s="108"/>
      <c r="C35" s="108"/>
      <c r="D35" s="8" t="s">
        <v>63</v>
      </c>
      <c r="E35" s="109" t="s">
        <v>64</v>
      </c>
      <c r="F35" s="109"/>
      <c r="G35" s="37" t="s">
        <v>65</v>
      </c>
      <c r="H35" s="37" t="s">
        <v>66</v>
      </c>
      <c r="I35" s="66" t="s">
        <v>419</v>
      </c>
      <c r="J35" s="8" t="s">
        <v>19</v>
      </c>
      <c r="K35" s="51">
        <f t="shared" si="1"/>
        <v>50</v>
      </c>
      <c r="L35" s="51">
        <f t="shared" si="1"/>
        <v>50</v>
      </c>
      <c r="M35" s="9"/>
      <c r="N35" s="9"/>
      <c r="O35" s="9"/>
      <c r="P35" s="9"/>
      <c r="Q35" s="9"/>
      <c r="R35" s="9"/>
      <c r="S35" s="9"/>
      <c r="T35" s="9"/>
      <c r="U35" s="9"/>
      <c r="V35" s="9"/>
      <c r="W35" s="10">
        <v>1</v>
      </c>
      <c r="X35" s="10">
        <v>1</v>
      </c>
      <c r="Y35" s="10">
        <f t="shared" si="2"/>
        <v>1</v>
      </c>
    </row>
    <row r="36" spans="1:28" ht="148.5" x14ac:dyDescent="0.3">
      <c r="A36" s="107"/>
      <c r="B36" s="108"/>
      <c r="C36" s="108"/>
      <c r="D36" s="8" t="s">
        <v>68</v>
      </c>
      <c r="E36" s="111" t="s">
        <v>69</v>
      </c>
      <c r="F36" s="111"/>
      <c r="G36" s="37" t="s">
        <v>70</v>
      </c>
      <c r="H36" s="37" t="s">
        <v>71</v>
      </c>
      <c r="I36" s="8" t="s">
        <v>72</v>
      </c>
      <c r="J36" s="8" t="s">
        <v>61</v>
      </c>
      <c r="K36" s="50"/>
      <c r="L36" s="50"/>
      <c r="M36" s="1"/>
      <c r="N36" s="50"/>
      <c r="O36" s="44">
        <f>100/4</f>
        <v>25</v>
      </c>
      <c r="P36" s="50"/>
      <c r="Q36" s="8"/>
      <c r="R36" s="44">
        <f>100/4</f>
        <v>25</v>
      </c>
      <c r="S36" s="8"/>
      <c r="T36" s="44">
        <f>100/4</f>
        <v>25</v>
      </c>
      <c r="U36" s="8"/>
      <c r="V36" s="44">
        <f>100/4</f>
        <v>25</v>
      </c>
      <c r="W36" s="10">
        <v>0</v>
      </c>
      <c r="X36" s="10">
        <v>0</v>
      </c>
      <c r="Y36" s="10">
        <f t="shared" si="0"/>
        <v>0</v>
      </c>
    </row>
    <row r="37" spans="1:28" ht="165" x14ac:dyDescent="0.3">
      <c r="A37" s="107"/>
      <c r="B37" s="108"/>
      <c r="C37" s="108"/>
      <c r="D37" s="8" t="s">
        <v>73</v>
      </c>
      <c r="E37" s="109" t="s">
        <v>74</v>
      </c>
      <c r="F37" s="109"/>
      <c r="G37" s="37" t="s">
        <v>75</v>
      </c>
      <c r="H37" s="37" t="s">
        <v>76</v>
      </c>
      <c r="I37" s="8" t="s">
        <v>77</v>
      </c>
      <c r="J37" s="8" t="s">
        <v>78</v>
      </c>
      <c r="K37" s="13"/>
      <c r="L37" s="13"/>
      <c r="M37" s="13"/>
      <c r="N37" s="13"/>
      <c r="O37" s="50"/>
      <c r="P37" s="44">
        <f>100/2</f>
        <v>50</v>
      </c>
      <c r="Q37" s="13"/>
      <c r="R37" s="13"/>
      <c r="S37" s="44">
        <f>100/2</f>
        <v>50</v>
      </c>
      <c r="T37" s="13"/>
      <c r="U37" s="13"/>
      <c r="V37" s="13"/>
      <c r="W37" s="10">
        <v>0</v>
      </c>
      <c r="X37" s="10">
        <v>0</v>
      </c>
      <c r="Y37" s="10">
        <f t="shared" si="0"/>
        <v>0</v>
      </c>
    </row>
    <row r="38" spans="1:28" ht="132" x14ac:dyDescent="0.3">
      <c r="A38" s="107"/>
      <c r="B38" s="108"/>
      <c r="C38" s="108"/>
      <c r="D38" s="8" t="s">
        <v>79</v>
      </c>
      <c r="E38" s="112" t="s">
        <v>80</v>
      </c>
      <c r="F38" s="112"/>
      <c r="G38" s="37" t="s">
        <v>81</v>
      </c>
      <c r="H38" s="37" t="s">
        <v>82</v>
      </c>
      <c r="I38" s="1" t="s">
        <v>78</v>
      </c>
      <c r="J38" s="8" t="s">
        <v>19</v>
      </c>
      <c r="K38" s="14"/>
      <c r="L38" s="1"/>
      <c r="M38" s="50"/>
      <c r="N38" s="50"/>
      <c r="O38" s="44">
        <f>100/3</f>
        <v>33.333333333333336</v>
      </c>
      <c r="P38" s="1"/>
      <c r="Q38" s="1"/>
      <c r="R38" s="44">
        <f>100/3</f>
        <v>33.333333333333336</v>
      </c>
      <c r="S38" s="1"/>
      <c r="T38" s="1"/>
      <c r="U38" s="44">
        <f>100/3</f>
        <v>33.333333333333336</v>
      </c>
      <c r="V38" s="1"/>
      <c r="W38" s="10">
        <v>0</v>
      </c>
      <c r="X38" s="10">
        <v>0</v>
      </c>
      <c r="Y38" s="10">
        <f t="shared" si="0"/>
        <v>0</v>
      </c>
    </row>
    <row r="39" spans="1:28" ht="115.5" x14ac:dyDescent="0.3">
      <c r="A39" s="107"/>
      <c r="B39" s="113" t="s">
        <v>83</v>
      </c>
      <c r="C39" s="113"/>
      <c r="D39" s="8" t="s">
        <v>84</v>
      </c>
      <c r="E39" s="109" t="s">
        <v>85</v>
      </c>
      <c r="F39" s="109"/>
      <c r="G39" s="37" t="s">
        <v>86</v>
      </c>
      <c r="H39" s="37" t="s">
        <v>87</v>
      </c>
      <c r="I39" s="8" t="s">
        <v>88</v>
      </c>
      <c r="J39" s="8" t="s">
        <v>89</v>
      </c>
      <c r="K39" s="14"/>
      <c r="L39" s="1"/>
      <c r="M39" s="1"/>
      <c r="N39" s="8"/>
      <c r="O39" s="8"/>
      <c r="P39" s="44">
        <f>100/7</f>
        <v>14.285714285714286</v>
      </c>
      <c r="Q39" s="44">
        <f>100/7</f>
        <v>14.285714285714286</v>
      </c>
      <c r="R39" s="44">
        <f>100/7</f>
        <v>14.285714285714286</v>
      </c>
      <c r="S39" s="44">
        <f>100/7</f>
        <v>14.285714285714286</v>
      </c>
      <c r="T39" s="44">
        <v>14.285714285714286</v>
      </c>
      <c r="U39" s="44">
        <v>14.285714285714286</v>
      </c>
      <c r="V39" s="44">
        <v>14.285714285714286</v>
      </c>
      <c r="W39" s="10">
        <v>0</v>
      </c>
      <c r="X39" s="10">
        <v>0</v>
      </c>
      <c r="Y39" s="10">
        <f t="shared" si="0"/>
        <v>0</v>
      </c>
    </row>
    <row r="40" spans="1:28" ht="99" x14ac:dyDescent="0.3">
      <c r="A40" s="107"/>
      <c r="B40" s="113"/>
      <c r="C40" s="113"/>
      <c r="D40" s="8" t="s">
        <v>90</v>
      </c>
      <c r="E40" s="109" t="s">
        <v>91</v>
      </c>
      <c r="F40" s="109"/>
      <c r="G40" s="37" t="s">
        <v>92</v>
      </c>
      <c r="H40" s="37" t="s">
        <v>93</v>
      </c>
      <c r="I40" s="8" t="s">
        <v>94</v>
      </c>
      <c r="J40" s="8" t="s">
        <v>95</v>
      </c>
      <c r="K40" s="13"/>
      <c r="L40" s="50"/>
      <c r="M40" s="50"/>
      <c r="N40" s="50"/>
      <c r="O40" s="51">
        <v>50</v>
      </c>
      <c r="P40" s="44">
        <v>50</v>
      </c>
      <c r="Q40" s="9"/>
      <c r="R40" s="9"/>
      <c r="S40" s="9"/>
      <c r="T40" s="9"/>
      <c r="U40" s="9"/>
      <c r="V40" s="9"/>
      <c r="W40" s="10">
        <v>0</v>
      </c>
      <c r="X40" s="10">
        <v>0</v>
      </c>
      <c r="Y40" s="10">
        <f t="shared" si="0"/>
        <v>0</v>
      </c>
    </row>
    <row r="41" spans="1:28" ht="82.5" x14ac:dyDescent="0.3">
      <c r="A41" s="107"/>
      <c r="B41" s="113"/>
      <c r="C41" s="113"/>
      <c r="D41" s="8" t="s">
        <v>96</v>
      </c>
      <c r="E41" s="111" t="s">
        <v>97</v>
      </c>
      <c r="F41" s="111"/>
      <c r="G41" s="37" t="s">
        <v>98</v>
      </c>
      <c r="H41" s="37" t="s">
        <v>99</v>
      </c>
      <c r="I41" s="8" t="s">
        <v>72</v>
      </c>
      <c r="J41" s="8" t="s">
        <v>100</v>
      </c>
      <c r="K41" s="13"/>
      <c r="L41" s="13"/>
      <c r="M41" s="13"/>
      <c r="N41" s="13"/>
      <c r="O41" s="13"/>
      <c r="P41" s="13"/>
      <c r="Q41" s="51">
        <f>100/5</f>
        <v>20</v>
      </c>
      <c r="R41" s="51">
        <f>100/5</f>
        <v>20</v>
      </c>
      <c r="S41" s="51">
        <f>100/5</f>
        <v>20</v>
      </c>
      <c r="T41" s="51">
        <f>100/5</f>
        <v>20</v>
      </c>
      <c r="U41" s="51">
        <f>100/5</f>
        <v>20</v>
      </c>
      <c r="V41" s="9"/>
      <c r="W41" s="10">
        <v>0</v>
      </c>
      <c r="X41" s="10">
        <v>0</v>
      </c>
      <c r="Y41" s="10">
        <f t="shared" si="0"/>
        <v>0</v>
      </c>
    </row>
    <row r="42" spans="1:28" ht="165" x14ac:dyDescent="0.3">
      <c r="A42" s="107"/>
      <c r="B42" s="113"/>
      <c r="C42" s="113"/>
      <c r="D42" s="8" t="s">
        <v>101</v>
      </c>
      <c r="E42" s="112" t="s">
        <v>102</v>
      </c>
      <c r="F42" s="112"/>
      <c r="G42" s="37" t="s">
        <v>103</v>
      </c>
      <c r="H42" s="37" t="s">
        <v>104</v>
      </c>
      <c r="I42" s="8" t="s">
        <v>72</v>
      </c>
      <c r="J42" s="1" t="s">
        <v>78</v>
      </c>
      <c r="K42" s="8"/>
      <c r="L42" s="50"/>
      <c r="M42" s="50"/>
      <c r="N42" s="50"/>
      <c r="O42" s="51">
        <f t="shared" ref="O42" si="3">100/4</f>
        <v>25</v>
      </c>
      <c r="P42" s="9"/>
      <c r="Q42" s="9"/>
      <c r="R42" s="9"/>
      <c r="S42" s="9"/>
      <c r="T42" s="9"/>
      <c r="U42" s="9"/>
      <c r="V42" s="9"/>
      <c r="W42" s="10">
        <v>0</v>
      </c>
      <c r="X42" s="10">
        <v>0</v>
      </c>
      <c r="Y42" s="10">
        <f t="shared" si="0"/>
        <v>0</v>
      </c>
    </row>
    <row r="43" spans="1:28" ht="99" x14ac:dyDescent="0.3">
      <c r="A43" s="107"/>
      <c r="B43" s="108" t="s">
        <v>105</v>
      </c>
      <c r="C43" s="108"/>
      <c r="D43" s="8" t="s">
        <v>106</v>
      </c>
      <c r="E43" s="109" t="s">
        <v>107</v>
      </c>
      <c r="F43" s="109"/>
      <c r="G43" s="37" t="s">
        <v>108</v>
      </c>
      <c r="H43" s="37" t="s">
        <v>109</v>
      </c>
      <c r="I43" s="8" t="s">
        <v>94</v>
      </c>
      <c r="J43" s="8" t="s">
        <v>19</v>
      </c>
      <c r="K43" s="9"/>
      <c r="L43" s="50"/>
      <c r="M43" s="50"/>
      <c r="N43" s="50"/>
      <c r="O43" s="51">
        <v>50</v>
      </c>
      <c r="P43" s="51">
        <v>50</v>
      </c>
      <c r="Q43" s="52"/>
      <c r="R43" s="52"/>
      <c r="S43" s="52"/>
      <c r="T43" s="52"/>
      <c r="U43" s="52"/>
      <c r="V43" s="52"/>
      <c r="W43" s="10">
        <v>0</v>
      </c>
      <c r="X43" s="10">
        <v>0</v>
      </c>
      <c r="Y43" s="10">
        <f t="shared" si="0"/>
        <v>0</v>
      </c>
    </row>
    <row r="44" spans="1:28" ht="148.5" x14ac:dyDescent="0.3">
      <c r="A44" s="107"/>
      <c r="B44" s="108"/>
      <c r="C44" s="108"/>
      <c r="D44" s="8" t="s">
        <v>110</v>
      </c>
      <c r="E44" s="112" t="s">
        <v>111</v>
      </c>
      <c r="F44" s="112"/>
      <c r="G44" s="37" t="s">
        <v>112</v>
      </c>
      <c r="H44" s="37" t="s">
        <v>113</v>
      </c>
      <c r="I44" s="8" t="s">
        <v>72</v>
      </c>
      <c r="J44" s="1" t="s">
        <v>114</v>
      </c>
      <c r="K44" s="9"/>
      <c r="L44" s="50"/>
      <c r="M44" s="50"/>
      <c r="N44" s="50"/>
      <c r="O44" s="51">
        <v>100</v>
      </c>
      <c r="P44" s="5"/>
      <c r="Q44" s="5"/>
      <c r="R44" s="8"/>
      <c r="S44" s="8"/>
      <c r="T44" s="8"/>
      <c r="U44" s="9"/>
      <c r="V44" s="9"/>
      <c r="W44" s="10">
        <v>0</v>
      </c>
      <c r="X44" s="10">
        <v>0</v>
      </c>
      <c r="Y44" s="10">
        <f t="shared" si="0"/>
        <v>0</v>
      </c>
    </row>
    <row r="45" spans="1:28" ht="115.5" x14ac:dyDescent="0.3">
      <c r="A45" s="107"/>
      <c r="B45" s="108" t="s">
        <v>115</v>
      </c>
      <c r="C45" s="108"/>
      <c r="D45" s="8" t="s">
        <v>116</v>
      </c>
      <c r="E45" s="112" t="s">
        <v>117</v>
      </c>
      <c r="F45" s="112"/>
      <c r="G45" s="37" t="s">
        <v>118</v>
      </c>
      <c r="H45" s="37" t="s">
        <v>119</v>
      </c>
      <c r="I45" s="8" t="s">
        <v>120</v>
      </c>
      <c r="J45" s="1" t="s">
        <v>94</v>
      </c>
      <c r="K45" s="5"/>
      <c r="L45" s="50"/>
      <c r="M45" s="50"/>
      <c r="N45" s="50"/>
      <c r="O45" s="51">
        <f>100/3</f>
        <v>33.333333333333336</v>
      </c>
      <c r="P45" s="51">
        <f>100/3</f>
        <v>33.333333333333336</v>
      </c>
      <c r="Q45" s="51">
        <f>100/3</f>
        <v>33.333333333333336</v>
      </c>
      <c r="R45" s="9"/>
      <c r="S45" s="9"/>
      <c r="T45" s="9"/>
      <c r="U45" s="9"/>
      <c r="V45" s="9"/>
      <c r="W45" s="10">
        <v>0</v>
      </c>
      <c r="X45" s="10">
        <v>0</v>
      </c>
      <c r="Y45" s="10">
        <f t="shared" si="0"/>
        <v>0</v>
      </c>
    </row>
    <row r="46" spans="1:28" ht="49.5" x14ac:dyDescent="0.3">
      <c r="A46" s="107"/>
      <c r="B46" s="108"/>
      <c r="C46" s="108"/>
      <c r="D46" s="8" t="s">
        <v>121</v>
      </c>
      <c r="E46" s="109" t="s">
        <v>122</v>
      </c>
      <c r="F46" s="109"/>
      <c r="G46" s="37" t="s">
        <v>123</v>
      </c>
      <c r="H46" s="37" t="s">
        <v>124</v>
      </c>
      <c r="I46" s="8" t="s">
        <v>72</v>
      </c>
      <c r="J46" s="8" t="s">
        <v>19</v>
      </c>
      <c r="K46" s="9"/>
      <c r="L46" s="9"/>
      <c r="M46" s="9"/>
      <c r="N46" s="9"/>
      <c r="O46" s="52"/>
      <c r="P46" s="52"/>
      <c r="Q46" s="52"/>
      <c r="R46" s="9"/>
      <c r="S46" s="9"/>
      <c r="T46" s="9"/>
      <c r="U46" s="9"/>
      <c r="V46" s="44">
        <v>100</v>
      </c>
      <c r="W46" s="10">
        <v>0</v>
      </c>
      <c r="X46" s="10">
        <v>0</v>
      </c>
      <c r="Y46" s="10">
        <f t="shared" si="0"/>
        <v>0</v>
      </c>
    </row>
    <row r="47" spans="1:28" ht="148.5" x14ac:dyDescent="0.3">
      <c r="A47" s="107" t="s">
        <v>256</v>
      </c>
      <c r="B47" s="108" t="s">
        <v>259</v>
      </c>
      <c r="C47" s="108"/>
      <c r="D47" s="8" t="s">
        <v>125</v>
      </c>
      <c r="E47" s="114" t="s">
        <v>126</v>
      </c>
      <c r="F47" s="114"/>
      <c r="G47" s="39" t="s">
        <v>127</v>
      </c>
      <c r="H47" s="39" t="s">
        <v>128</v>
      </c>
      <c r="I47" s="39" t="s">
        <v>54</v>
      </c>
      <c r="J47" s="39" t="s">
        <v>129</v>
      </c>
      <c r="K47" s="52"/>
      <c r="L47" s="50"/>
      <c r="M47" s="50"/>
      <c r="N47" s="50"/>
      <c r="O47" s="50"/>
      <c r="P47" s="50"/>
      <c r="Q47" s="50"/>
      <c r="R47" s="51">
        <f>100/3</f>
        <v>33.333333333333336</v>
      </c>
      <c r="S47" s="50"/>
      <c r="T47" s="51">
        <f>100/3</f>
        <v>33.333333333333336</v>
      </c>
      <c r="U47" s="50"/>
      <c r="V47" s="51">
        <f>100/3</f>
        <v>33.333333333333336</v>
      </c>
      <c r="W47" s="10">
        <v>0</v>
      </c>
      <c r="X47" s="10">
        <v>0</v>
      </c>
      <c r="Y47" s="10">
        <f t="shared" si="0"/>
        <v>0</v>
      </c>
      <c r="AA47" s="86"/>
      <c r="AB47" s="86"/>
    </row>
    <row r="48" spans="1:28" ht="82.5" x14ac:dyDescent="0.3">
      <c r="A48" s="107"/>
      <c r="B48" s="108" t="s">
        <v>260</v>
      </c>
      <c r="C48" s="108"/>
      <c r="D48" s="8" t="s">
        <v>130</v>
      </c>
      <c r="E48" s="115" t="s">
        <v>131</v>
      </c>
      <c r="F48" s="115"/>
      <c r="G48" s="37" t="s">
        <v>112</v>
      </c>
      <c r="H48" s="37" t="s">
        <v>113</v>
      </c>
      <c r="I48" s="1" t="s">
        <v>132</v>
      </c>
      <c r="J48" s="8" t="s">
        <v>54</v>
      </c>
      <c r="K48" s="1"/>
      <c r="L48" s="1"/>
      <c r="M48" s="1"/>
      <c r="N48" s="1"/>
      <c r="O48" s="1"/>
      <c r="P48" s="1"/>
      <c r="Q48" s="51">
        <f>100/5</f>
        <v>20</v>
      </c>
      <c r="R48" s="51">
        <f>100/5</f>
        <v>20</v>
      </c>
      <c r="S48" s="51">
        <f>100/5</f>
        <v>20</v>
      </c>
      <c r="T48" s="51">
        <f>100/5</f>
        <v>20</v>
      </c>
      <c r="U48" s="51">
        <f>100/5</f>
        <v>20</v>
      </c>
      <c r="V48" s="52"/>
      <c r="W48" s="10">
        <v>0</v>
      </c>
      <c r="X48" s="10">
        <v>0</v>
      </c>
      <c r="Y48" s="10">
        <f t="shared" si="0"/>
        <v>0</v>
      </c>
    </row>
    <row r="49" spans="1:29" ht="280.5" x14ac:dyDescent="0.3">
      <c r="A49" s="107"/>
      <c r="B49" s="108" t="s">
        <v>261</v>
      </c>
      <c r="C49" s="108"/>
      <c r="D49" s="8" t="s">
        <v>133</v>
      </c>
      <c r="E49" s="109" t="s">
        <v>134</v>
      </c>
      <c r="F49" s="109"/>
      <c r="G49" s="37" t="s">
        <v>135</v>
      </c>
      <c r="H49" s="37" t="s">
        <v>136</v>
      </c>
      <c r="I49" s="8" t="s">
        <v>54</v>
      </c>
      <c r="J49" s="8" t="s">
        <v>137</v>
      </c>
      <c r="K49" s="52"/>
      <c r="L49" s="51">
        <f t="shared" ref="L49:U49" si="4">100/10</f>
        <v>10</v>
      </c>
      <c r="M49" s="51">
        <f t="shared" si="4"/>
        <v>10</v>
      </c>
      <c r="N49" s="51">
        <f t="shared" si="4"/>
        <v>10</v>
      </c>
      <c r="O49" s="51">
        <f t="shared" si="4"/>
        <v>10</v>
      </c>
      <c r="P49" s="51">
        <f t="shared" si="4"/>
        <v>10</v>
      </c>
      <c r="Q49" s="51">
        <f t="shared" si="4"/>
        <v>10</v>
      </c>
      <c r="R49" s="51">
        <f t="shared" si="4"/>
        <v>10</v>
      </c>
      <c r="S49" s="51">
        <f t="shared" si="4"/>
        <v>10</v>
      </c>
      <c r="T49" s="51">
        <f t="shared" si="4"/>
        <v>10</v>
      </c>
      <c r="U49" s="51">
        <f t="shared" si="4"/>
        <v>10</v>
      </c>
      <c r="V49" s="52"/>
      <c r="W49" s="10">
        <v>0.3</v>
      </c>
      <c r="X49" s="10">
        <v>0.3</v>
      </c>
      <c r="Y49" s="10">
        <f t="shared" si="0"/>
        <v>0.3</v>
      </c>
    </row>
    <row r="50" spans="1:29" ht="132" x14ac:dyDescent="0.3">
      <c r="A50" s="107"/>
      <c r="B50" s="108" t="s">
        <v>262</v>
      </c>
      <c r="C50" s="108"/>
      <c r="D50" s="8" t="s">
        <v>138</v>
      </c>
      <c r="E50" s="109" t="s">
        <v>139</v>
      </c>
      <c r="F50" s="109"/>
      <c r="G50" s="37" t="s">
        <v>140</v>
      </c>
      <c r="H50" s="37" t="s">
        <v>141</v>
      </c>
      <c r="I50" s="8" t="s">
        <v>142</v>
      </c>
      <c r="J50" s="2" t="s">
        <v>143</v>
      </c>
      <c r="K50" s="15"/>
      <c r="L50" s="51">
        <f>100/6</f>
        <v>16.666666666666668</v>
      </c>
      <c r="M50" s="51">
        <f t="shared" ref="M50:Q50" si="5">100/6</f>
        <v>16.666666666666668</v>
      </c>
      <c r="N50" s="51">
        <f t="shared" si="5"/>
        <v>16.666666666666668</v>
      </c>
      <c r="O50" s="51">
        <f t="shared" si="5"/>
        <v>16.666666666666668</v>
      </c>
      <c r="P50" s="51">
        <f t="shared" si="5"/>
        <v>16.666666666666668</v>
      </c>
      <c r="Q50" s="51">
        <f t="shared" si="5"/>
        <v>16.666666666666668</v>
      </c>
      <c r="R50" s="52"/>
      <c r="S50" s="52"/>
      <c r="T50" s="52"/>
      <c r="U50" s="15"/>
      <c r="V50" s="52"/>
      <c r="W50" s="10">
        <v>0.5</v>
      </c>
      <c r="X50" s="10">
        <v>0.5</v>
      </c>
      <c r="Y50" s="10">
        <f t="shared" si="0"/>
        <v>0.5</v>
      </c>
    </row>
    <row r="51" spans="1:29" ht="165" x14ac:dyDescent="0.3">
      <c r="A51" s="107"/>
      <c r="B51" s="108" t="s">
        <v>263</v>
      </c>
      <c r="C51" s="108"/>
      <c r="D51" s="8" t="s">
        <v>144</v>
      </c>
      <c r="E51" s="111" t="s">
        <v>145</v>
      </c>
      <c r="F51" s="111"/>
      <c r="G51" s="37" t="s">
        <v>146</v>
      </c>
      <c r="H51" s="59" t="s">
        <v>147</v>
      </c>
      <c r="I51" s="8" t="s">
        <v>18</v>
      </c>
      <c r="J51" s="8" t="s">
        <v>19</v>
      </c>
      <c r="K51" s="15"/>
      <c r="L51" s="15"/>
      <c r="M51" s="52"/>
      <c r="N51" s="1"/>
      <c r="O51" s="51">
        <f t="shared" ref="O51:V51" si="6">100/8</f>
        <v>12.5</v>
      </c>
      <c r="P51" s="51">
        <f t="shared" si="6"/>
        <v>12.5</v>
      </c>
      <c r="Q51" s="51">
        <f t="shared" si="6"/>
        <v>12.5</v>
      </c>
      <c r="R51" s="51">
        <f t="shared" si="6"/>
        <v>12.5</v>
      </c>
      <c r="S51" s="51">
        <f t="shared" si="6"/>
        <v>12.5</v>
      </c>
      <c r="T51" s="51">
        <f t="shared" si="6"/>
        <v>12.5</v>
      </c>
      <c r="U51" s="51">
        <f t="shared" si="6"/>
        <v>12.5</v>
      </c>
      <c r="V51" s="51">
        <f t="shared" si="6"/>
        <v>12.5</v>
      </c>
      <c r="W51" s="10">
        <v>0</v>
      </c>
      <c r="X51" s="10">
        <v>0</v>
      </c>
      <c r="Y51" s="10">
        <f t="shared" si="0"/>
        <v>0</v>
      </c>
    </row>
    <row r="52" spans="1:29" ht="66" x14ac:dyDescent="0.3">
      <c r="A52" s="107"/>
      <c r="B52" s="108"/>
      <c r="C52" s="108"/>
      <c r="D52" s="8" t="s">
        <v>148</v>
      </c>
      <c r="E52" s="109" t="s">
        <v>149</v>
      </c>
      <c r="F52" s="109"/>
      <c r="G52" s="37" t="s">
        <v>150</v>
      </c>
      <c r="H52" s="37" t="s">
        <v>151</v>
      </c>
      <c r="I52" s="8" t="s">
        <v>18</v>
      </c>
      <c r="J52" s="8" t="s">
        <v>25</v>
      </c>
      <c r="K52" s="8"/>
      <c r="L52" s="1"/>
      <c r="M52" s="1"/>
      <c r="N52" s="1"/>
      <c r="O52" s="1"/>
      <c r="P52" s="1"/>
      <c r="Q52" s="1"/>
      <c r="R52" s="51">
        <f>100/5</f>
        <v>20</v>
      </c>
      <c r="S52" s="51">
        <f>100/5</f>
        <v>20</v>
      </c>
      <c r="T52" s="51">
        <f>100/5</f>
        <v>20</v>
      </c>
      <c r="U52" s="51">
        <f>100/5</f>
        <v>20</v>
      </c>
      <c r="V52" s="51">
        <f>100/5</f>
        <v>20</v>
      </c>
      <c r="W52" s="10">
        <v>0</v>
      </c>
      <c r="X52" s="10">
        <v>0</v>
      </c>
      <c r="Y52" s="10">
        <f t="shared" si="0"/>
        <v>0</v>
      </c>
    </row>
    <row r="53" spans="1:29" ht="115.5" x14ac:dyDescent="0.3">
      <c r="A53" s="107" t="s">
        <v>257</v>
      </c>
      <c r="B53" s="121" t="s">
        <v>152</v>
      </c>
      <c r="C53" s="122"/>
      <c r="D53" s="19" t="s">
        <v>153</v>
      </c>
      <c r="E53" s="115" t="s">
        <v>154</v>
      </c>
      <c r="F53" s="115"/>
      <c r="G53" s="3" t="s">
        <v>155</v>
      </c>
      <c r="H53" s="3" t="s">
        <v>156</v>
      </c>
      <c r="I53" s="1" t="s">
        <v>157</v>
      </c>
      <c r="J53" s="8" t="s">
        <v>19</v>
      </c>
      <c r="K53" s="17"/>
      <c r="L53" s="8"/>
      <c r="M53" s="8"/>
      <c r="N53" s="8"/>
      <c r="O53" s="51">
        <v>50</v>
      </c>
      <c r="P53" s="8"/>
      <c r="Q53" s="8"/>
      <c r="R53" s="8"/>
      <c r="S53" s="8"/>
      <c r="T53" s="51">
        <v>50</v>
      </c>
      <c r="U53" s="8"/>
      <c r="V53" s="17"/>
      <c r="W53" s="10">
        <v>0</v>
      </c>
      <c r="X53" s="10">
        <v>0</v>
      </c>
      <c r="Y53" s="10">
        <f t="shared" si="0"/>
        <v>0</v>
      </c>
      <c r="AB53" s="87"/>
      <c r="AC53" s="87"/>
    </row>
    <row r="54" spans="1:29" ht="165" x14ac:dyDescent="0.3">
      <c r="A54" s="107"/>
      <c r="B54" s="123"/>
      <c r="C54" s="124"/>
      <c r="D54" s="53" t="s">
        <v>158</v>
      </c>
      <c r="E54" s="117" t="s">
        <v>159</v>
      </c>
      <c r="F54" s="117"/>
      <c r="G54" s="67" t="s">
        <v>160</v>
      </c>
      <c r="H54" s="67" t="s">
        <v>161</v>
      </c>
      <c r="I54" s="53" t="s">
        <v>398</v>
      </c>
      <c r="J54" s="53" t="s">
        <v>19</v>
      </c>
      <c r="K54" s="53"/>
      <c r="L54" s="55">
        <f t="shared" ref="L54:L75" si="7">100/11</f>
        <v>9.0909090909090917</v>
      </c>
      <c r="M54" s="55">
        <f t="shared" ref="M54:V75" si="8">100/11</f>
        <v>9.0909090909090917</v>
      </c>
      <c r="N54" s="55">
        <f t="shared" si="8"/>
        <v>9.0909090909090917</v>
      </c>
      <c r="O54" s="55">
        <f t="shared" si="8"/>
        <v>9.0909090909090917</v>
      </c>
      <c r="P54" s="55">
        <f t="shared" si="8"/>
        <v>9.0909090909090917</v>
      </c>
      <c r="Q54" s="55">
        <f t="shared" si="8"/>
        <v>9.0909090909090917</v>
      </c>
      <c r="R54" s="55">
        <f t="shared" si="8"/>
        <v>9.0909090909090917</v>
      </c>
      <c r="S54" s="55">
        <f t="shared" si="8"/>
        <v>9.0909090909090917</v>
      </c>
      <c r="T54" s="55">
        <f t="shared" si="8"/>
        <v>9.0909090909090917</v>
      </c>
      <c r="U54" s="55">
        <f t="shared" si="8"/>
        <v>9.0909090909090917</v>
      </c>
      <c r="V54" s="55">
        <f t="shared" si="8"/>
        <v>9.0909090909090917</v>
      </c>
      <c r="W54" s="65">
        <f>(((SUM(W55:W75)/(21))))</f>
        <v>0.27270000000000011</v>
      </c>
      <c r="X54" s="65">
        <f>(((SUM(X55:X75)/(21))))</f>
        <v>0.20644285714285721</v>
      </c>
      <c r="Y54" s="65">
        <f t="shared" si="0"/>
        <v>0.20644285714285721</v>
      </c>
    </row>
    <row r="55" spans="1:29" ht="148.5" x14ac:dyDescent="0.3">
      <c r="A55" s="107"/>
      <c r="B55" s="123"/>
      <c r="C55" s="124"/>
      <c r="D55" s="8" t="s">
        <v>158</v>
      </c>
      <c r="E55" s="111" t="s">
        <v>159</v>
      </c>
      <c r="F55" s="111"/>
      <c r="G55" s="16" t="s">
        <v>160</v>
      </c>
      <c r="H55" s="16" t="s">
        <v>161</v>
      </c>
      <c r="I55" s="8" t="s">
        <v>399</v>
      </c>
      <c r="J55" s="8" t="s">
        <v>19</v>
      </c>
      <c r="K55" s="8"/>
      <c r="L55" s="51">
        <f t="shared" si="7"/>
        <v>9.0909090909090917</v>
      </c>
      <c r="M55" s="51">
        <f t="shared" si="8"/>
        <v>9.0909090909090917</v>
      </c>
      <c r="N55" s="51">
        <f t="shared" si="8"/>
        <v>9.0909090909090917</v>
      </c>
      <c r="O55" s="51">
        <f t="shared" si="8"/>
        <v>9.0909090909090917</v>
      </c>
      <c r="P55" s="51">
        <f t="shared" si="8"/>
        <v>9.0909090909090917</v>
      </c>
      <c r="Q55" s="51">
        <f t="shared" si="8"/>
        <v>9.0909090909090917</v>
      </c>
      <c r="R55" s="51">
        <f t="shared" si="8"/>
        <v>9.0909090909090917</v>
      </c>
      <c r="S55" s="51">
        <f t="shared" si="8"/>
        <v>9.0909090909090917</v>
      </c>
      <c r="T55" s="51">
        <f t="shared" si="8"/>
        <v>9.0909090909090917</v>
      </c>
      <c r="U55" s="51">
        <f t="shared" si="8"/>
        <v>9.0909090909090917</v>
      </c>
      <c r="V55" s="51">
        <f t="shared" si="8"/>
        <v>9.0909090909090917</v>
      </c>
      <c r="W55" s="10">
        <v>0.2727</v>
      </c>
      <c r="X55" s="10">
        <v>0.24030000000000001</v>
      </c>
      <c r="Y55" s="10">
        <f t="shared" ref="Y55" si="9">+X55/100%</f>
        <v>0.24030000000000001</v>
      </c>
    </row>
    <row r="56" spans="1:29" ht="148.5" x14ac:dyDescent="0.3">
      <c r="A56" s="107"/>
      <c r="B56" s="123"/>
      <c r="C56" s="124"/>
      <c r="D56" s="8" t="s">
        <v>158</v>
      </c>
      <c r="E56" s="111" t="s">
        <v>159</v>
      </c>
      <c r="F56" s="111"/>
      <c r="G56" s="16" t="s">
        <v>160</v>
      </c>
      <c r="H56" s="16" t="s">
        <v>161</v>
      </c>
      <c r="I56" s="66" t="s">
        <v>400</v>
      </c>
      <c r="J56" s="8" t="s">
        <v>19</v>
      </c>
      <c r="K56" s="8"/>
      <c r="L56" s="51">
        <f t="shared" si="7"/>
        <v>9.0909090909090917</v>
      </c>
      <c r="M56" s="51">
        <f t="shared" si="8"/>
        <v>9.0909090909090917</v>
      </c>
      <c r="N56" s="51">
        <f t="shared" si="8"/>
        <v>9.0909090909090917</v>
      </c>
      <c r="O56" s="51">
        <f t="shared" si="8"/>
        <v>9.0909090909090917</v>
      </c>
      <c r="P56" s="51">
        <f t="shared" si="8"/>
        <v>9.0909090909090917</v>
      </c>
      <c r="Q56" s="51">
        <f t="shared" si="8"/>
        <v>9.0909090909090917</v>
      </c>
      <c r="R56" s="51">
        <f t="shared" si="8"/>
        <v>9.0909090909090917</v>
      </c>
      <c r="S56" s="51">
        <f t="shared" si="8"/>
        <v>9.0909090909090917</v>
      </c>
      <c r="T56" s="51">
        <f t="shared" si="8"/>
        <v>9.0909090909090917</v>
      </c>
      <c r="U56" s="51">
        <f t="shared" si="8"/>
        <v>9.0909090909090917</v>
      </c>
      <c r="V56" s="51">
        <f t="shared" si="8"/>
        <v>9.0909090909090917</v>
      </c>
      <c r="W56" s="10">
        <v>0.2727</v>
      </c>
      <c r="X56" s="10">
        <v>0.216</v>
      </c>
      <c r="Y56" s="10">
        <f t="shared" ref="Y56:Y75" si="10">+X56/100%</f>
        <v>0.216</v>
      </c>
    </row>
    <row r="57" spans="1:29" ht="148.5" x14ac:dyDescent="0.3">
      <c r="A57" s="107"/>
      <c r="B57" s="123"/>
      <c r="C57" s="124"/>
      <c r="D57" s="8" t="s">
        <v>158</v>
      </c>
      <c r="E57" s="111" t="s">
        <v>159</v>
      </c>
      <c r="F57" s="111"/>
      <c r="G57" s="16" t="s">
        <v>160</v>
      </c>
      <c r="H57" s="16" t="s">
        <v>161</v>
      </c>
      <c r="I57" s="66" t="s">
        <v>401</v>
      </c>
      <c r="J57" s="8" t="s">
        <v>19</v>
      </c>
      <c r="K57" s="8"/>
      <c r="L57" s="51">
        <f t="shared" si="7"/>
        <v>9.0909090909090917</v>
      </c>
      <c r="M57" s="51">
        <f t="shared" si="8"/>
        <v>9.0909090909090917</v>
      </c>
      <c r="N57" s="51">
        <f t="shared" si="8"/>
        <v>9.0909090909090917</v>
      </c>
      <c r="O57" s="51">
        <f t="shared" si="8"/>
        <v>9.0909090909090917</v>
      </c>
      <c r="P57" s="51">
        <f t="shared" si="8"/>
        <v>9.0909090909090917</v>
      </c>
      <c r="Q57" s="51">
        <f t="shared" si="8"/>
        <v>9.0909090909090917</v>
      </c>
      <c r="R57" s="51">
        <f t="shared" si="8"/>
        <v>9.0909090909090917</v>
      </c>
      <c r="S57" s="51">
        <f t="shared" si="8"/>
        <v>9.0909090909090917</v>
      </c>
      <c r="T57" s="51">
        <f t="shared" si="8"/>
        <v>9.0909090909090917</v>
      </c>
      <c r="U57" s="51">
        <f t="shared" si="8"/>
        <v>9.0909090909090917</v>
      </c>
      <c r="V57" s="51">
        <f t="shared" si="8"/>
        <v>9.0909090909090917</v>
      </c>
      <c r="W57" s="10">
        <v>0.2727</v>
      </c>
      <c r="X57" s="10">
        <v>0.2475</v>
      </c>
      <c r="Y57" s="10">
        <f t="shared" si="10"/>
        <v>0.2475</v>
      </c>
    </row>
    <row r="58" spans="1:29" ht="148.5" x14ac:dyDescent="0.3">
      <c r="A58" s="107"/>
      <c r="B58" s="123"/>
      <c r="C58" s="124"/>
      <c r="D58" s="8" t="s">
        <v>158</v>
      </c>
      <c r="E58" s="111" t="s">
        <v>159</v>
      </c>
      <c r="F58" s="111"/>
      <c r="G58" s="16" t="s">
        <v>160</v>
      </c>
      <c r="H58" s="16" t="s">
        <v>161</v>
      </c>
      <c r="I58" s="66" t="s">
        <v>402</v>
      </c>
      <c r="J58" s="8" t="s">
        <v>19</v>
      </c>
      <c r="K58" s="8"/>
      <c r="L58" s="51">
        <f t="shared" si="7"/>
        <v>9.0909090909090917</v>
      </c>
      <c r="M58" s="51">
        <f t="shared" si="8"/>
        <v>9.0909090909090917</v>
      </c>
      <c r="N58" s="51">
        <f t="shared" si="8"/>
        <v>9.0909090909090917</v>
      </c>
      <c r="O58" s="51">
        <f t="shared" si="8"/>
        <v>9.0909090909090917</v>
      </c>
      <c r="P58" s="51">
        <f t="shared" si="8"/>
        <v>9.0909090909090917</v>
      </c>
      <c r="Q58" s="51">
        <f t="shared" si="8"/>
        <v>9.0909090909090917</v>
      </c>
      <c r="R58" s="51">
        <f t="shared" si="8"/>
        <v>9.0909090909090917</v>
      </c>
      <c r="S58" s="51">
        <f t="shared" si="8"/>
        <v>9.0909090909090917</v>
      </c>
      <c r="T58" s="51">
        <f t="shared" si="8"/>
        <v>9.0909090909090917</v>
      </c>
      <c r="U58" s="51">
        <f t="shared" si="8"/>
        <v>9.0909090909090917</v>
      </c>
      <c r="V58" s="51">
        <f t="shared" si="8"/>
        <v>9.0909090909090917</v>
      </c>
      <c r="W58" s="10">
        <v>0.2727</v>
      </c>
      <c r="X58" s="10">
        <v>0.22950000000000001</v>
      </c>
      <c r="Y58" s="10">
        <f t="shared" si="10"/>
        <v>0.22950000000000001</v>
      </c>
    </row>
    <row r="59" spans="1:29" ht="148.5" x14ac:dyDescent="0.3">
      <c r="A59" s="107"/>
      <c r="B59" s="123"/>
      <c r="C59" s="124"/>
      <c r="D59" s="8" t="s">
        <v>158</v>
      </c>
      <c r="E59" s="111" t="s">
        <v>159</v>
      </c>
      <c r="F59" s="111"/>
      <c r="G59" s="16" t="s">
        <v>160</v>
      </c>
      <c r="H59" s="16" t="s">
        <v>161</v>
      </c>
      <c r="I59" s="66" t="s">
        <v>403</v>
      </c>
      <c r="J59" s="8" t="s">
        <v>19</v>
      </c>
      <c r="K59" s="8"/>
      <c r="L59" s="51">
        <f t="shared" si="7"/>
        <v>9.0909090909090917</v>
      </c>
      <c r="M59" s="51">
        <f t="shared" si="8"/>
        <v>9.0909090909090917</v>
      </c>
      <c r="N59" s="51">
        <f t="shared" si="8"/>
        <v>9.0909090909090917</v>
      </c>
      <c r="O59" s="51">
        <f t="shared" si="8"/>
        <v>9.0909090909090917</v>
      </c>
      <c r="P59" s="51">
        <f t="shared" si="8"/>
        <v>9.0909090909090917</v>
      </c>
      <c r="Q59" s="51">
        <f t="shared" si="8"/>
        <v>9.0909090909090917</v>
      </c>
      <c r="R59" s="51">
        <f t="shared" si="8"/>
        <v>9.0909090909090917</v>
      </c>
      <c r="S59" s="51">
        <f t="shared" si="8"/>
        <v>9.0909090909090917</v>
      </c>
      <c r="T59" s="51">
        <f t="shared" si="8"/>
        <v>9.0909090909090917</v>
      </c>
      <c r="U59" s="51">
        <f t="shared" si="8"/>
        <v>9.0909090909090917</v>
      </c>
      <c r="V59" s="51">
        <f t="shared" si="8"/>
        <v>9.0909090909090917</v>
      </c>
      <c r="W59" s="10">
        <v>0.2727</v>
      </c>
      <c r="X59" s="10">
        <v>0.22950000000000001</v>
      </c>
      <c r="Y59" s="10">
        <f t="shared" si="10"/>
        <v>0.22950000000000001</v>
      </c>
    </row>
    <row r="60" spans="1:29" ht="148.5" x14ac:dyDescent="0.3">
      <c r="A60" s="107"/>
      <c r="B60" s="123"/>
      <c r="C60" s="124"/>
      <c r="D60" s="8" t="s">
        <v>158</v>
      </c>
      <c r="E60" s="111" t="s">
        <v>159</v>
      </c>
      <c r="F60" s="111"/>
      <c r="G60" s="16" t="s">
        <v>160</v>
      </c>
      <c r="H60" s="16" t="s">
        <v>161</v>
      </c>
      <c r="I60" s="66" t="s">
        <v>404</v>
      </c>
      <c r="J60" s="8" t="s">
        <v>19</v>
      </c>
      <c r="K60" s="8"/>
      <c r="L60" s="51">
        <f t="shared" si="7"/>
        <v>9.0909090909090917</v>
      </c>
      <c r="M60" s="51">
        <f t="shared" si="8"/>
        <v>9.0909090909090917</v>
      </c>
      <c r="N60" s="51">
        <f t="shared" si="8"/>
        <v>9.0909090909090917</v>
      </c>
      <c r="O60" s="51">
        <f t="shared" si="8"/>
        <v>9.0909090909090917</v>
      </c>
      <c r="P60" s="51">
        <f t="shared" si="8"/>
        <v>9.0909090909090917</v>
      </c>
      <c r="Q60" s="51">
        <f t="shared" si="8"/>
        <v>9.0909090909090917</v>
      </c>
      <c r="R60" s="51">
        <f t="shared" si="8"/>
        <v>9.0909090909090917</v>
      </c>
      <c r="S60" s="51">
        <f t="shared" si="8"/>
        <v>9.0909090909090917</v>
      </c>
      <c r="T60" s="51">
        <f t="shared" si="8"/>
        <v>9.0909090909090917</v>
      </c>
      <c r="U60" s="51">
        <f t="shared" si="8"/>
        <v>9.0909090909090917</v>
      </c>
      <c r="V60" s="51">
        <f t="shared" si="8"/>
        <v>9.0909090909090917</v>
      </c>
      <c r="W60" s="10">
        <v>0.2727</v>
      </c>
      <c r="X60" s="10">
        <v>0.20250000000000001</v>
      </c>
      <c r="Y60" s="10">
        <f t="shared" si="10"/>
        <v>0.20250000000000001</v>
      </c>
    </row>
    <row r="61" spans="1:29" ht="148.5" x14ac:dyDescent="0.3">
      <c r="A61" s="107"/>
      <c r="B61" s="123"/>
      <c r="C61" s="124"/>
      <c r="D61" s="8" t="s">
        <v>158</v>
      </c>
      <c r="E61" s="111" t="s">
        <v>159</v>
      </c>
      <c r="F61" s="111"/>
      <c r="G61" s="16" t="s">
        <v>160</v>
      </c>
      <c r="H61" s="16" t="s">
        <v>161</v>
      </c>
      <c r="I61" s="66" t="s">
        <v>405</v>
      </c>
      <c r="J61" s="8" t="s">
        <v>19</v>
      </c>
      <c r="K61" s="8"/>
      <c r="L61" s="51">
        <f t="shared" si="7"/>
        <v>9.0909090909090917</v>
      </c>
      <c r="M61" s="51">
        <f t="shared" si="8"/>
        <v>9.0909090909090917</v>
      </c>
      <c r="N61" s="51">
        <f t="shared" si="8"/>
        <v>9.0909090909090917</v>
      </c>
      <c r="O61" s="51">
        <f t="shared" si="8"/>
        <v>9.0909090909090917</v>
      </c>
      <c r="P61" s="51">
        <f t="shared" si="8"/>
        <v>9.0909090909090917</v>
      </c>
      <c r="Q61" s="51">
        <f t="shared" si="8"/>
        <v>9.0909090909090917</v>
      </c>
      <c r="R61" s="51">
        <f t="shared" si="8"/>
        <v>9.0909090909090917</v>
      </c>
      <c r="S61" s="51">
        <f t="shared" si="8"/>
        <v>9.0909090909090917</v>
      </c>
      <c r="T61" s="51">
        <f t="shared" si="8"/>
        <v>9.0909090909090917</v>
      </c>
      <c r="U61" s="51">
        <f t="shared" si="8"/>
        <v>9.0909090909090917</v>
      </c>
      <c r="V61" s="51">
        <f t="shared" si="8"/>
        <v>9.0909090909090917</v>
      </c>
      <c r="W61" s="10">
        <v>0.2727</v>
      </c>
      <c r="X61" s="10">
        <v>0.20250000000000001</v>
      </c>
      <c r="Y61" s="10">
        <f t="shared" si="10"/>
        <v>0.20250000000000001</v>
      </c>
    </row>
    <row r="62" spans="1:29" ht="148.5" x14ac:dyDescent="0.3">
      <c r="A62" s="107"/>
      <c r="B62" s="123"/>
      <c r="C62" s="124"/>
      <c r="D62" s="8" t="s">
        <v>158</v>
      </c>
      <c r="E62" s="111" t="s">
        <v>159</v>
      </c>
      <c r="F62" s="111"/>
      <c r="G62" s="16" t="s">
        <v>160</v>
      </c>
      <c r="H62" s="16" t="s">
        <v>161</v>
      </c>
      <c r="I62" s="66" t="s">
        <v>406</v>
      </c>
      <c r="J62" s="8" t="s">
        <v>19</v>
      </c>
      <c r="K62" s="8"/>
      <c r="L62" s="51">
        <f t="shared" si="7"/>
        <v>9.0909090909090917</v>
      </c>
      <c r="M62" s="51">
        <f t="shared" si="8"/>
        <v>9.0909090909090917</v>
      </c>
      <c r="N62" s="51">
        <f t="shared" si="8"/>
        <v>9.0909090909090917</v>
      </c>
      <c r="O62" s="51">
        <f t="shared" si="8"/>
        <v>9.0909090909090917</v>
      </c>
      <c r="P62" s="51">
        <f t="shared" si="8"/>
        <v>9.0909090909090917</v>
      </c>
      <c r="Q62" s="51">
        <f t="shared" si="8"/>
        <v>9.0909090909090917</v>
      </c>
      <c r="R62" s="51">
        <f t="shared" si="8"/>
        <v>9.0909090909090917</v>
      </c>
      <c r="S62" s="51">
        <f t="shared" si="8"/>
        <v>9.0909090909090917</v>
      </c>
      <c r="T62" s="51">
        <f t="shared" si="8"/>
        <v>9.0909090909090917</v>
      </c>
      <c r="U62" s="51">
        <f t="shared" si="8"/>
        <v>9.0909090909090917</v>
      </c>
      <c r="V62" s="51">
        <f t="shared" si="8"/>
        <v>9.0909090909090917</v>
      </c>
      <c r="W62" s="10">
        <v>0.2727</v>
      </c>
      <c r="X62" s="10">
        <v>0.216</v>
      </c>
      <c r="Y62" s="10">
        <f t="shared" si="10"/>
        <v>0.216</v>
      </c>
    </row>
    <row r="63" spans="1:29" ht="148.5" x14ac:dyDescent="0.3">
      <c r="A63" s="107"/>
      <c r="B63" s="123"/>
      <c r="C63" s="124"/>
      <c r="D63" s="8" t="s">
        <v>158</v>
      </c>
      <c r="E63" s="111" t="s">
        <v>159</v>
      </c>
      <c r="F63" s="111"/>
      <c r="G63" s="16" t="s">
        <v>160</v>
      </c>
      <c r="H63" s="16" t="s">
        <v>161</v>
      </c>
      <c r="I63" s="66" t="s">
        <v>407</v>
      </c>
      <c r="J63" s="8" t="s">
        <v>19</v>
      </c>
      <c r="K63" s="8"/>
      <c r="L63" s="51">
        <f t="shared" si="7"/>
        <v>9.0909090909090917</v>
      </c>
      <c r="M63" s="51">
        <f t="shared" si="8"/>
        <v>9.0909090909090917</v>
      </c>
      <c r="N63" s="51">
        <f t="shared" si="8"/>
        <v>9.0909090909090917</v>
      </c>
      <c r="O63" s="51">
        <f t="shared" si="8"/>
        <v>9.0909090909090917</v>
      </c>
      <c r="P63" s="51">
        <f t="shared" si="8"/>
        <v>9.0909090909090917</v>
      </c>
      <c r="Q63" s="51">
        <f t="shared" si="8"/>
        <v>9.0909090909090917</v>
      </c>
      <c r="R63" s="51">
        <f t="shared" si="8"/>
        <v>9.0909090909090917</v>
      </c>
      <c r="S63" s="51">
        <f t="shared" si="8"/>
        <v>9.0909090909090917</v>
      </c>
      <c r="T63" s="51">
        <f t="shared" si="8"/>
        <v>9.0909090909090917</v>
      </c>
      <c r="U63" s="51">
        <f t="shared" si="8"/>
        <v>9.0909090909090917</v>
      </c>
      <c r="V63" s="51">
        <f t="shared" si="8"/>
        <v>9.0909090909090917</v>
      </c>
      <c r="W63" s="10">
        <v>0.2727</v>
      </c>
      <c r="X63" s="10">
        <v>0.153</v>
      </c>
      <c r="Y63" s="10">
        <f t="shared" si="10"/>
        <v>0.153</v>
      </c>
    </row>
    <row r="64" spans="1:29" ht="148.5" x14ac:dyDescent="0.3">
      <c r="A64" s="107"/>
      <c r="B64" s="123"/>
      <c r="C64" s="124"/>
      <c r="D64" s="8" t="s">
        <v>158</v>
      </c>
      <c r="E64" s="111" t="s">
        <v>159</v>
      </c>
      <c r="F64" s="111"/>
      <c r="G64" s="16" t="s">
        <v>160</v>
      </c>
      <c r="H64" s="16" t="s">
        <v>161</v>
      </c>
      <c r="I64" s="66" t="s">
        <v>408</v>
      </c>
      <c r="J64" s="8" t="s">
        <v>19</v>
      </c>
      <c r="K64" s="8"/>
      <c r="L64" s="51">
        <f t="shared" si="7"/>
        <v>9.0909090909090917</v>
      </c>
      <c r="M64" s="51">
        <f t="shared" si="8"/>
        <v>9.0909090909090917</v>
      </c>
      <c r="N64" s="51">
        <f t="shared" si="8"/>
        <v>9.0909090909090917</v>
      </c>
      <c r="O64" s="51">
        <f t="shared" si="8"/>
        <v>9.0909090909090917</v>
      </c>
      <c r="P64" s="51">
        <f t="shared" si="8"/>
        <v>9.0909090909090917</v>
      </c>
      <c r="Q64" s="51">
        <f t="shared" si="8"/>
        <v>9.0909090909090917</v>
      </c>
      <c r="R64" s="51">
        <f t="shared" si="8"/>
        <v>9.0909090909090917</v>
      </c>
      <c r="S64" s="51">
        <f t="shared" si="8"/>
        <v>9.0909090909090917</v>
      </c>
      <c r="T64" s="51">
        <f t="shared" si="8"/>
        <v>9.0909090909090917</v>
      </c>
      <c r="U64" s="51">
        <f t="shared" si="8"/>
        <v>9.0909090909090917</v>
      </c>
      <c r="V64" s="51">
        <f t="shared" si="8"/>
        <v>9.0909090909090917</v>
      </c>
      <c r="W64" s="10">
        <v>0.2727</v>
      </c>
      <c r="X64" s="10">
        <v>0.19800000000000001</v>
      </c>
      <c r="Y64" s="10">
        <f t="shared" si="10"/>
        <v>0.19800000000000001</v>
      </c>
    </row>
    <row r="65" spans="1:25" ht="148.5" x14ac:dyDescent="0.3">
      <c r="A65" s="107"/>
      <c r="B65" s="123"/>
      <c r="C65" s="124"/>
      <c r="D65" s="8" t="s">
        <v>158</v>
      </c>
      <c r="E65" s="111" t="s">
        <v>159</v>
      </c>
      <c r="F65" s="111"/>
      <c r="G65" s="16" t="s">
        <v>160</v>
      </c>
      <c r="H65" s="16" t="s">
        <v>161</v>
      </c>
      <c r="I65" s="66" t="s">
        <v>409</v>
      </c>
      <c r="J65" s="8" t="s">
        <v>19</v>
      </c>
      <c r="K65" s="8"/>
      <c r="L65" s="51">
        <f t="shared" si="7"/>
        <v>9.0909090909090917</v>
      </c>
      <c r="M65" s="51">
        <f t="shared" si="8"/>
        <v>9.0909090909090917</v>
      </c>
      <c r="N65" s="51">
        <f t="shared" si="8"/>
        <v>9.0909090909090917</v>
      </c>
      <c r="O65" s="51">
        <f t="shared" si="8"/>
        <v>9.0909090909090917</v>
      </c>
      <c r="P65" s="51">
        <f t="shared" si="8"/>
        <v>9.0909090909090917</v>
      </c>
      <c r="Q65" s="51">
        <f t="shared" si="8"/>
        <v>9.0909090909090917</v>
      </c>
      <c r="R65" s="51">
        <f t="shared" si="8"/>
        <v>9.0909090909090917</v>
      </c>
      <c r="S65" s="51">
        <f t="shared" si="8"/>
        <v>9.0909090909090917</v>
      </c>
      <c r="T65" s="51">
        <f t="shared" si="8"/>
        <v>9.0909090909090917</v>
      </c>
      <c r="U65" s="51">
        <f t="shared" si="8"/>
        <v>9.0909090909090917</v>
      </c>
      <c r="V65" s="51">
        <f t="shared" si="8"/>
        <v>9.0909090909090917</v>
      </c>
      <c r="W65" s="10">
        <v>0.2727</v>
      </c>
      <c r="X65" s="10">
        <v>0.2205</v>
      </c>
      <c r="Y65" s="10">
        <f t="shared" si="10"/>
        <v>0.2205</v>
      </c>
    </row>
    <row r="66" spans="1:25" ht="148.5" x14ac:dyDescent="0.3">
      <c r="A66" s="107"/>
      <c r="B66" s="123"/>
      <c r="C66" s="124"/>
      <c r="D66" s="8" t="s">
        <v>158</v>
      </c>
      <c r="E66" s="111" t="s">
        <v>159</v>
      </c>
      <c r="F66" s="111"/>
      <c r="G66" s="16" t="s">
        <v>160</v>
      </c>
      <c r="H66" s="16" t="s">
        <v>161</v>
      </c>
      <c r="I66" s="66" t="s">
        <v>410</v>
      </c>
      <c r="J66" s="8" t="s">
        <v>19</v>
      </c>
      <c r="K66" s="8"/>
      <c r="L66" s="51">
        <f t="shared" si="7"/>
        <v>9.0909090909090917</v>
      </c>
      <c r="M66" s="51">
        <f t="shared" si="8"/>
        <v>9.0909090909090917</v>
      </c>
      <c r="N66" s="51">
        <f t="shared" si="8"/>
        <v>9.0909090909090917</v>
      </c>
      <c r="O66" s="51">
        <f t="shared" si="8"/>
        <v>9.0909090909090917</v>
      </c>
      <c r="P66" s="51">
        <f t="shared" si="8"/>
        <v>9.0909090909090917</v>
      </c>
      <c r="Q66" s="51">
        <f t="shared" si="8"/>
        <v>9.0909090909090917</v>
      </c>
      <c r="R66" s="51">
        <f t="shared" si="8"/>
        <v>9.0909090909090917</v>
      </c>
      <c r="S66" s="51">
        <f t="shared" si="8"/>
        <v>9.0909090909090917</v>
      </c>
      <c r="T66" s="51">
        <f t="shared" si="8"/>
        <v>9.0909090909090917</v>
      </c>
      <c r="U66" s="51">
        <f t="shared" si="8"/>
        <v>9.0909090909090917</v>
      </c>
      <c r="V66" s="51">
        <f t="shared" si="8"/>
        <v>9.0909090909090917</v>
      </c>
      <c r="W66" s="10">
        <v>0.2727</v>
      </c>
      <c r="X66" s="10">
        <v>0.17549999999999999</v>
      </c>
      <c r="Y66" s="10">
        <f t="shared" si="10"/>
        <v>0.17549999999999999</v>
      </c>
    </row>
    <row r="67" spans="1:25" ht="148.5" x14ac:dyDescent="0.3">
      <c r="A67" s="107"/>
      <c r="B67" s="123"/>
      <c r="C67" s="124"/>
      <c r="D67" s="8" t="s">
        <v>158</v>
      </c>
      <c r="E67" s="111" t="s">
        <v>159</v>
      </c>
      <c r="F67" s="111"/>
      <c r="G67" s="16" t="s">
        <v>160</v>
      </c>
      <c r="H67" s="16" t="s">
        <v>161</v>
      </c>
      <c r="I67" s="66" t="s">
        <v>411</v>
      </c>
      <c r="J67" s="8" t="s">
        <v>19</v>
      </c>
      <c r="K67" s="8"/>
      <c r="L67" s="51">
        <f t="shared" si="7"/>
        <v>9.0909090909090917</v>
      </c>
      <c r="M67" s="51">
        <f t="shared" si="8"/>
        <v>9.0909090909090917</v>
      </c>
      <c r="N67" s="51">
        <f t="shared" si="8"/>
        <v>9.0909090909090917</v>
      </c>
      <c r="O67" s="51">
        <f t="shared" si="8"/>
        <v>9.0909090909090917</v>
      </c>
      <c r="P67" s="51">
        <f t="shared" si="8"/>
        <v>9.0909090909090917</v>
      </c>
      <c r="Q67" s="51">
        <f t="shared" si="8"/>
        <v>9.0909090909090917</v>
      </c>
      <c r="R67" s="51">
        <f t="shared" si="8"/>
        <v>9.0909090909090917</v>
      </c>
      <c r="S67" s="51">
        <f t="shared" si="8"/>
        <v>9.0909090909090917</v>
      </c>
      <c r="T67" s="51">
        <f t="shared" si="8"/>
        <v>9.0909090909090917</v>
      </c>
      <c r="U67" s="51">
        <f t="shared" si="8"/>
        <v>9.0909090909090917</v>
      </c>
      <c r="V67" s="51">
        <f t="shared" si="8"/>
        <v>9.0909090909090917</v>
      </c>
      <c r="W67" s="10">
        <v>0.2727</v>
      </c>
      <c r="X67" s="90">
        <v>0.23400000000000001</v>
      </c>
      <c r="Y67" s="10">
        <f t="shared" si="10"/>
        <v>0.23400000000000001</v>
      </c>
    </row>
    <row r="68" spans="1:25" ht="148.5" x14ac:dyDescent="0.3">
      <c r="A68" s="107"/>
      <c r="B68" s="123"/>
      <c r="C68" s="124"/>
      <c r="D68" s="8" t="s">
        <v>158</v>
      </c>
      <c r="E68" s="111" t="s">
        <v>159</v>
      </c>
      <c r="F68" s="111"/>
      <c r="G68" s="16" t="s">
        <v>160</v>
      </c>
      <c r="H68" s="16" t="s">
        <v>161</v>
      </c>
      <c r="I68" s="66" t="s">
        <v>412</v>
      </c>
      <c r="J68" s="8" t="s">
        <v>19</v>
      </c>
      <c r="K68" s="8"/>
      <c r="L68" s="51">
        <f t="shared" si="7"/>
        <v>9.0909090909090917</v>
      </c>
      <c r="M68" s="51">
        <f t="shared" si="8"/>
        <v>9.0909090909090917</v>
      </c>
      <c r="N68" s="51">
        <f t="shared" si="8"/>
        <v>9.0909090909090917</v>
      </c>
      <c r="O68" s="51">
        <f t="shared" si="8"/>
        <v>9.0909090909090917</v>
      </c>
      <c r="P68" s="51">
        <f t="shared" si="8"/>
        <v>9.0909090909090917</v>
      </c>
      <c r="Q68" s="51">
        <f t="shared" si="8"/>
        <v>9.0909090909090917</v>
      </c>
      <c r="R68" s="51">
        <f t="shared" si="8"/>
        <v>9.0909090909090917</v>
      </c>
      <c r="S68" s="51">
        <f t="shared" si="8"/>
        <v>9.0909090909090917</v>
      </c>
      <c r="T68" s="51">
        <f t="shared" si="8"/>
        <v>9.0909090909090917</v>
      </c>
      <c r="U68" s="51">
        <f t="shared" si="8"/>
        <v>9.0909090909090917</v>
      </c>
      <c r="V68" s="51">
        <f t="shared" si="8"/>
        <v>9.0909090909090917</v>
      </c>
      <c r="W68" s="10">
        <v>0.2727</v>
      </c>
      <c r="X68" s="90">
        <v>0.22500000000000001</v>
      </c>
      <c r="Y68" s="10">
        <f t="shared" si="10"/>
        <v>0.22500000000000001</v>
      </c>
    </row>
    <row r="69" spans="1:25" ht="148.5" x14ac:dyDescent="0.3">
      <c r="A69" s="107"/>
      <c r="B69" s="123"/>
      <c r="C69" s="124"/>
      <c r="D69" s="8" t="s">
        <v>158</v>
      </c>
      <c r="E69" s="111" t="s">
        <v>159</v>
      </c>
      <c r="F69" s="111"/>
      <c r="G69" s="16" t="s">
        <v>160</v>
      </c>
      <c r="H69" s="16" t="s">
        <v>161</v>
      </c>
      <c r="I69" s="66" t="s">
        <v>413</v>
      </c>
      <c r="J69" s="8" t="s">
        <v>19</v>
      </c>
      <c r="K69" s="8"/>
      <c r="L69" s="51">
        <f t="shared" si="7"/>
        <v>9.0909090909090917</v>
      </c>
      <c r="M69" s="51">
        <f t="shared" si="8"/>
        <v>9.0909090909090917</v>
      </c>
      <c r="N69" s="51">
        <f t="shared" si="8"/>
        <v>9.0909090909090917</v>
      </c>
      <c r="O69" s="51">
        <f t="shared" si="8"/>
        <v>9.0909090909090917</v>
      </c>
      <c r="P69" s="51">
        <f t="shared" si="8"/>
        <v>9.0909090909090917</v>
      </c>
      <c r="Q69" s="51">
        <f t="shared" si="8"/>
        <v>9.0909090909090917</v>
      </c>
      <c r="R69" s="51">
        <f t="shared" si="8"/>
        <v>9.0909090909090917</v>
      </c>
      <c r="S69" s="51">
        <f t="shared" si="8"/>
        <v>9.0909090909090917</v>
      </c>
      <c r="T69" s="51">
        <f t="shared" si="8"/>
        <v>9.0909090909090917</v>
      </c>
      <c r="U69" s="51">
        <f t="shared" si="8"/>
        <v>9.0909090909090917</v>
      </c>
      <c r="V69" s="51">
        <f t="shared" si="8"/>
        <v>9.0909090909090917</v>
      </c>
      <c r="W69" s="10">
        <v>0.2727</v>
      </c>
      <c r="X69" s="90">
        <v>0.17549999999999999</v>
      </c>
      <c r="Y69" s="10">
        <f t="shared" si="10"/>
        <v>0.17549999999999999</v>
      </c>
    </row>
    <row r="70" spans="1:25" ht="148.5" x14ac:dyDescent="0.3">
      <c r="A70" s="107"/>
      <c r="B70" s="123"/>
      <c r="C70" s="124"/>
      <c r="D70" s="8" t="s">
        <v>158</v>
      </c>
      <c r="E70" s="111" t="s">
        <v>159</v>
      </c>
      <c r="F70" s="111"/>
      <c r="G70" s="16" t="s">
        <v>160</v>
      </c>
      <c r="H70" s="16" t="s">
        <v>161</v>
      </c>
      <c r="I70" s="66" t="s">
        <v>414</v>
      </c>
      <c r="J70" s="8" t="s">
        <v>19</v>
      </c>
      <c r="K70" s="8"/>
      <c r="L70" s="51">
        <f t="shared" si="7"/>
        <v>9.0909090909090917</v>
      </c>
      <c r="M70" s="51">
        <f t="shared" si="8"/>
        <v>9.0909090909090917</v>
      </c>
      <c r="N70" s="51">
        <f t="shared" si="8"/>
        <v>9.0909090909090917</v>
      </c>
      <c r="O70" s="51">
        <f t="shared" si="8"/>
        <v>9.0909090909090917</v>
      </c>
      <c r="P70" s="51">
        <f t="shared" si="8"/>
        <v>9.0909090909090917</v>
      </c>
      <c r="Q70" s="51">
        <f t="shared" si="8"/>
        <v>9.0909090909090917</v>
      </c>
      <c r="R70" s="51">
        <f t="shared" si="8"/>
        <v>9.0909090909090917</v>
      </c>
      <c r="S70" s="51">
        <f t="shared" si="8"/>
        <v>9.0909090909090917</v>
      </c>
      <c r="T70" s="51">
        <f t="shared" si="8"/>
        <v>9.0909090909090917</v>
      </c>
      <c r="U70" s="51">
        <f t="shared" si="8"/>
        <v>9.0909090909090917</v>
      </c>
      <c r="V70" s="51">
        <f t="shared" si="8"/>
        <v>9.0909090909090917</v>
      </c>
      <c r="W70" s="10">
        <v>0.2727</v>
      </c>
      <c r="X70" s="10">
        <v>0.17100000000000001</v>
      </c>
      <c r="Y70" s="10">
        <f t="shared" si="10"/>
        <v>0.17100000000000001</v>
      </c>
    </row>
    <row r="71" spans="1:25" ht="148.5" x14ac:dyDescent="0.3">
      <c r="A71" s="107"/>
      <c r="B71" s="123"/>
      <c r="C71" s="124"/>
      <c r="D71" s="8" t="s">
        <v>158</v>
      </c>
      <c r="E71" s="111" t="s">
        <v>159</v>
      </c>
      <c r="F71" s="111"/>
      <c r="G71" s="16" t="s">
        <v>160</v>
      </c>
      <c r="H71" s="16" t="s">
        <v>161</v>
      </c>
      <c r="I71" s="66" t="s">
        <v>415</v>
      </c>
      <c r="J71" s="8" t="s">
        <v>19</v>
      </c>
      <c r="K71" s="8"/>
      <c r="L71" s="51">
        <f t="shared" si="7"/>
        <v>9.0909090909090917</v>
      </c>
      <c r="M71" s="51">
        <f t="shared" si="8"/>
        <v>9.0909090909090917</v>
      </c>
      <c r="N71" s="51">
        <f t="shared" si="8"/>
        <v>9.0909090909090917</v>
      </c>
      <c r="O71" s="51">
        <f t="shared" si="8"/>
        <v>9.0909090909090917</v>
      </c>
      <c r="P71" s="51">
        <f t="shared" si="8"/>
        <v>9.0909090909090917</v>
      </c>
      <c r="Q71" s="51">
        <f t="shared" si="8"/>
        <v>9.0909090909090917</v>
      </c>
      <c r="R71" s="51">
        <f t="shared" si="8"/>
        <v>9.0909090909090917</v>
      </c>
      <c r="S71" s="51">
        <f t="shared" si="8"/>
        <v>9.0909090909090917</v>
      </c>
      <c r="T71" s="51">
        <f t="shared" si="8"/>
        <v>9.0909090909090917</v>
      </c>
      <c r="U71" s="51">
        <f t="shared" si="8"/>
        <v>9.0909090909090917</v>
      </c>
      <c r="V71" s="51">
        <f t="shared" si="8"/>
        <v>9.0909090909090917</v>
      </c>
      <c r="W71" s="10">
        <v>0.2727</v>
      </c>
      <c r="X71" s="10">
        <v>0.16650000000000001</v>
      </c>
      <c r="Y71" s="10">
        <f t="shared" si="10"/>
        <v>0.16650000000000001</v>
      </c>
    </row>
    <row r="72" spans="1:25" ht="148.5" x14ac:dyDescent="0.3">
      <c r="A72" s="107"/>
      <c r="B72" s="123"/>
      <c r="C72" s="124"/>
      <c r="D72" s="8" t="s">
        <v>158</v>
      </c>
      <c r="E72" s="111" t="s">
        <v>159</v>
      </c>
      <c r="F72" s="111"/>
      <c r="G72" s="16" t="s">
        <v>160</v>
      </c>
      <c r="H72" s="16" t="s">
        <v>161</v>
      </c>
      <c r="I72" s="66" t="s">
        <v>416</v>
      </c>
      <c r="J72" s="8" t="s">
        <v>19</v>
      </c>
      <c r="K72" s="8"/>
      <c r="L72" s="51">
        <f t="shared" si="7"/>
        <v>9.0909090909090917</v>
      </c>
      <c r="M72" s="51">
        <f t="shared" si="8"/>
        <v>9.0909090909090917</v>
      </c>
      <c r="N72" s="51">
        <f t="shared" si="8"/>
        <v>9.0909090909090917</v>
      </c>
      <c r="O72" s="51">
        <f t="shared" si="8"/>
        <v>9.0909090909090917</v>
      </c>
      <c r="P72" s="51">
        <f t="shared" si="8"/>
        <v>9.0909090909090917</v>
      </c>
      <c r="Q72" s="51">
        <f t="shared" si="8"/>
        <v>9.0909090909090917</v>
      </c>
      <c r="R72" s="51">
        <f t="shared" si="8"/>
        <v>9.0909090909090917</v>
      </c>
      <c r="S72" s="51">
        <f t="shared" si="8"/>
        <v>9.0909090909090917</v>
      </c>
      <c r="T72" s="51">
        <f t="shared" si="8"/>
        <v>9.0909090909090917</v>
      </c>
      <c r="U72" s="51">
        <f t="shared" si="8"/>
        <v>9.0909090909090917</v>
      </c>
      <c r="V72" s="51">
        <f t="shared" si="8"/>
        <v>9.0909090909090917</v>
      </c>
      <c r="W72" s="10">
        <v>0.2727</v>
      </c>
      <c r="X72" s="10">
        <v>0.23849999999999999</v>
      </c>
      <c r="Y72" s="10">
        <f t="shared" si="10"/>
        <v>0.23849999999999999</v>
      </c>
    </row>
    <row r="73" spans="1:25" ht="148.5" x14ac:dyDescent="0.3">
      <c r="A73" s="107"/>
      <c r="B73" s="123"/>
      <c r="C73" s="124"/>
      <c r="D73" s="8" t="s">
        <v>158</v>
      </c>
      <c r="E73" s="111" t="s">
        <v>159</v>
      </c>
      <c r="F73" s="111"/>
      <c r="G73" s="16" t="s">
        <v>160</v>
      </c>
      <c r="H73" s="16" t="s">
        <v>161</v>
      </c>
      <c r="I73" s="66" t="s">
        <v>417</v>
      </c>
      <c r="J73" s="8" t="s">
        <v>19</v>
      </c>
      <c r="K73" s="8"/>
      <c r="L73" s="51">
        <f t="shared" si="7"/>
        <v>9.0909090909090917</v>
      </c>
      <c r="M73" s="51">
        <f t="shared" si="8"/>
        <v>9.0909090909090917</v>
      </c>
      <c r="N73" s="51">
        <f t="shared" si="8"/>
        <v>9.0909090909090917</v>
      </c>
      <c r="O73" s="51">
        <f t="shared" si="8"/>
        <v>9.0909090909090917</v>
      </c>
      <c r="P73" s="51">
        <f t="shared" si="8"/>
        <v>9.0909090909090917</v>
      </c>
      <c r="Q73" s="51">
        <f t="shared" si="8"/>
        <v>9.0909090909090917</v>
      </c>
      <c r="R73" s="51">
        <f t="shared" si="8"/>
        <v>9.0909090909090917</v>
      </c>
      <c r="S73" s="51">
        <f t="shared" si="8"/>
        <v>9.0909090909090917</v>
      </c>
      <c r="T73" s="51">
        <f t="shared" si="8"/>
        <v>9.0909090909090917</v>
      </c>
      <c r="U73" s="51">
        <f t="shared" si="8"/>
        <v>9.0909090909090917</v>
      </c>
      <c r="V73" s="51">
        <f t="shared" si="8"/>
        <v>9.0909090909090917</v>
      </c>
      <c r="W73" s="10">
        <v>0.2727</v>
      </c>
      <c r="X73" s="10">
        <v>0.252</v>
      </c>
      <c r="Y73" s="10">
        <f t="shared" si="10"/>
        <v>0.252</v>
      </c>
    </row>
    <row r="74" spans="1:25" ht="148.5" x14ac:dyDescent="0.3">
      <c r="A74" s="107"/>
      <c r="B74" s="123"/>
      <c r="C74" s="124"/>
      <c r="D74" s="8" t="s">
        <v>158</v>
      </c>
      <c r="E74" s="111" t="s">
        <v>159</v>
      </c>
      <c r="F74" s="111"/>
      <c r="G74" s="16" t="s">
        <v>160</v>
      </c>
      <c r="H74" s="16" t="s">
        <v>161</v>
      </c>
      <c r="I74" s="66" t="s">
        <v>418</v>
      </c>
      <c r="J74" s="8" t="s">
        <v>19</v>
      </c>
      <c r="K74" s="8"/>
      <c r="L74" s="51">
        <f t="shared" si="7"/>
        <v>9.0909090909090917</v>
      </c>
      <c r="M74" s="51">
        <f t="shared" si="8"/>
        <v>9.0909090909090917</v>
      </c>
      <c r="N74" s="51">
        <f t="shared" si="8"/>
        <v>9.0909090909090917</v>
      </c>
      <c r="O74" s="51">
        <f t="shared" si="8"/>
        <v>9.0909090909090917</v>
      </c>
      <c r="P74" s="51">
        <f t="shared" si="8"/>
        <v>9.0909090909090917</v>
      </c>
      <c r="Q74" s="51">
        <f t="shared" si="8"/>
        <v>9.0909090909090917</v>
      </c>
      <c r="R74" s="51">
        <f t="shared" si="8"/>
        <v>9.0909090909090917</v>
      </c>
      <c r="S74" s="51">
        <f t="shared" si="8"/>
        <v>9.0909090909090917</v>
      </c>
      <c r="T74" s="51">
        <f t="shared" si="8"/>
        <v>9.0909090909090917</v>
      </c>
      <c r="U74" s="51">
        <f t="shared" si="8"/>
        <v>9.0909090909090917</v>
      </c>
      <c r="V74" s="51">
        <f t="shared" si="8"/>
        <v>9.0909090909090917</v>
      </c>
      <c r="W74" s="10">
        <v>0.2727</v>
      </c>
      <c r="X74" s="10">
        <v>0.14399999999999999</v>
      </c>
      <c r="Y74" s="10">
        <f t="shared" si="10"/>
        <v>0.14399999999999999</v>
      </c>
    </row>
    <row r="75" spans="1:25" ht="148.5" x14ac:dyDescent="0.3">
      <c r="A75" s="107"/>
      <c r="B75" s="125"/>
      <c r="C75" s="126"/>
      <c r="D75" s="8" t="s">
        <v>158</v>
      </c>
      <c r="E75" s="111" t="s">
        <v>159</v>
      </c>
      <c r="F75" s="111"/>
      <c r="G75" s="16" t="s">
        <v>160</v>
      </c>
      <c r="H75" s="16" t="s">
        <v>161</v>
      </c>
      <c r="I75" s="66" t="s">
        <v>419</v>
      </c>
      <c r="J75" s="8" t="s">
        <v>19</v>
      </c>
      <c r="K75" s="8"/>
      <c r="L75" s="51">
        <f t="shared" si="7"/>
        <v>9.0909090909090917</v>
      </c>
      <c r="M75" s="51">
        <f t="shared" si="8"/>
        <v>9.0909090909090917</v>
      </c>
      <c r="N75" s="51">
        <f t="shared" si="8"/>
        <v>9.0909090909090917</v>
      </c>
      <c r="O75" s="51">
        <f t="shared" si="8"/>
        <v>9.0909090909090917</v>
      </c>
      <c r="P75" s="51">
        <f t="shared" si="8"/>
        <v>9.0909090909090917</v>
      </c>
      <c r="Q75" s="51">
        <f t="shared" si="8"/>
        <v>9.0909090909090917</v>
      </c>
      <c r="R75" s="51">
        <f t="shared" si="8"/>
        <v>9.0909090909090917</v>
      </c>
      <c r="S75" s="51">
        <f t="shared" si="8"/>
        <v>9.0909090909090917</v>
      </c>
      <c r="T75" s="51">
        <f t="shared" si="8"/>
        <v>9.0909090909090917</v>
      </c>
      <c r="U75" s="51">
        <f t="shared" si="8"/>
        <v>9.0909090909090917</v>
      </c>
      <c r="V75" s="51">
        <f t="shared" si="8"/>
        <v>9.0909090909090917</v>
      </c>
      <c r="W75" s="10">
        <v>0.2727</v>
      </c>
      <c r="X75" s="90">
        <v>0.19800000000000001</v>
      </c>
      <c r="Y75" s="10">
        <f t="shared" si="10"/>
        <v>0.19800000000000001</v>
      </c>
    </row>
    <row r="76" spans="1:25" ht="99.75" customHeight="1" x14ac:dyDescent="0.3">
      <c r="A76" s="107"/>
      <c r="B76" s="108" t="s">
        <v>163</v>
      </c>
      <c r="C76" s="108"/>
      <c r="D76" s="8" t="s">
        <v>164</v>
      </c>
      <c r="E76" s="118" t="s">
        <v>165</v>
      </c>
      <c r="F76" s="118"/>
      <c r="G76" s="4" t="s">
        <v>166</v>
      </c>
      <c r="H76" s="4" t="s">
        <v>167</v>
      </c>
      <c r="I76" s="5" t="s">
        <v>168</v>
      </c>
      <c r="J76" s="5" t="s">
        <v>19</v>
      </c>
      <c r="K76" s="17"/>
      <c r="L76" s="17"/>
      <c r="M76" s="17"/>
      <c r="N76" s="51">
        <f>100/3</f>
        <v>33.333333333333336</v>
      </c>
      <c r="O76" s="17"/>
      <c r="P76" s="17"/>
      <c r="Q76" s="9"/>
      <c r="R76" s="51">
        <f>100/3</f>
        <v>33.333333333333336</v>
      </c>
      <c r="S76" s="17"/>
      <c r="T76" s="17"/>
      <c r="U76" s="17"/>
      <c r="V76" s="51">
        <f>100/3</f>
        <v>33.333333333333336</v>
      </c>
      <c r="W76" s="10">
        <v>0.33329999999999999</v>
      </c>
      <c r="X76" s="10">
        <v>0.33</v>
      </c>
      <c r="Y76" s="10">
        <f t="shared" si="0"/>
        <v>0.33</v>
      </c>
    </row>
    <row r="77" spans="1:25" ht="115.5" x14ac:dyDescent="0.3">
      <c r="A77" s="107"/>
      <c r="B77" s="108"/>
      <c r="C77" s="108"/>
      <c r="D77" s="8" t="s">
        <v>169</v>
      </c>
      <c r="E77" s="118" t="s">
        <v>170</v>
      </c>
      <c r="F77" s="118"/>
      <c r="G77" s="4" t="s">
        <v>171</v>
      </c>
      <c r="H77" s="4" t="s">
        <v>172</v>
      </c>
      <c r="I77" s="5" t="s">
        <v>173</v>
      </c>
      <c r="J77" s="8" t="s">
        <v>72</v>
      </c>
      <c r="K77" s="17"/>
      <c r="L77" s="17"/>
      <c r="M77" s="17"/>
      <c r="N77" s="50"/>
      <c r="O77" s="44">
        <v>100</v>
      </c>
      <c r="P77" s="17"/>
      <c r="Q77" s="9"/>
      <c r="R77" s="17"/>
      <c r="S77" s="17"/>
      <c r="T77" s="17"/>
      <c r="U77" s="17"/>
      <c r="V77" s="17"/>
      <c r="W77" s="10">
        <v>0</v>
      </c>
      <c r="X77" s="10">
        <v>0</v>
      </c>
      <c r="Y77" s="10">
        <f t="shared" si="0"/>
        <v>0</v>
      </c>
    </row>
    <row r="78" spans="1:25" ht="273.75" customHeight="1" x14ac:dyDescent="0.3">
      <c r="A78" s="107"/>
      <c r="B78" s="108" t="s">
        <v>174</v>
      </c>
      <c r="C78" s="108"/>
      <c r="D78" s="8" t="s">
        <v>175</v>
      </c>
      <c r="E78" s="111" t="s">
        <v>176</v>
      </c>
      <c r="F78" s="111"/>
      <c r="G78" s="3" t="s">
        <v>177</v>
      </c>
      <c r="H78" s="3" t="s">
        <v>178</v>
      </c>
      <c r="I78" s="8" t="s">
        <v>179</v>
      </c>
      <c r="J78" s="8" t="s">
        <v>180</v>
      </c>
      <c r="K78" s="17"/>
      <c r="L78" s="44">
        <f>100/10</f>
        <v>10</v>
      </c>
      <c r="M78" s="44">
        <f t="shared" ref="M78:U78" si="11">100/10</f>
        <v>10</v>
      </c>
      <c r="N78" s="44">
        <f t="shared" si="11"/>
        <v>10</v>
      </c>
      <c r="O78" s="44">
        <f t="shared" si="11"/>
        <v>10</v>
      </c>
      <c r="P78" s="44">
        <f t="shared" si="11"/>
        <v>10</v>
      </c>
      <c r="Q78" s="44">
        <f t="shared" si="11"/>
        <v>10</v>
      </c>
      <c r="R78" s="44">
        <f t="shared" si="11"/>
        <v>10</v>
      </c>
      <c r="S78" s="44">
        <f t="shared" si="11"/>
        <v>10</v>
      </c>
      <c r="T78" s="44">
        <f t="shared" si="11"/>
        <v>10</v>
      </c>
      <c r="U78" s="44">
        <f t="shared" si="11"/>
        <v>10</v>
      </c>
      <c r="V78" s="17"/>
      <c r="W78" s="10">
        <v>0.3</v>
      </c>
      <c r="X78" s="10">
        <v>0.3</v>
      </c>
      <c r="Y78" s="10">
        <f t="shared" si="0"/>
        <v>0.3</v>
      </c>
    </row>
    <row r="79" spans="1:25" ht="115.5" x14ac:dyDescent="0.3">
      <c r="A79" s="107"/>
      <c r="B79" s="108"/>
      <c r="C79" s="108"/>
      <c r="D79" s="8" t="s">
        <v>181</v>
      </c>
      <c r="E79" s="115" t="s">
        <v>182</v>
      </c>
      <c r="F79" s="115"/>
      <c r="G79" s="37" t="s">
        <v>183</v>
      </c>
      <c r="H79" s="37" t="s">
        <v>184</v>
      </c>
      <c r="I79" s="1" t="s">
        <v>157</v>
      </c>
      <c r="J79" s="8" t="s">
        <v>180</v>
      </c>
      <c r="K79" s="17"/>
      <c r="L79" s="17"/>
      <c r="M79" s="17"/>
      <c r="N79" s="8"/>
      <c r="O79" s="8"/>
      <c r="P79" s="8"/>
      <c r="Q79" s="8"/>
      <c r="R79" s="44">
        <v>100</v>
      </c>
      <c r="S79" s="8"/>
      <c r="T79" s="8"/>
      <c r="U79" s="8"/>
      <c r="V79" s="8"/>
      <c r="W79" s="10">
        <v>0</v>
      </c>
      <c r="X79" s="10">
        <v>0</v>
      </c>
      <c r="Y79" s="10">
        <f t="shared" si="0"/>
        <v>0</v>
      </c>
    </row>
    <row r="80" spans="1:25" ht="174" customHeight="1" x14ac:dyDescent="0.3">
      <c r="A80" s="107"/>
      <c r="B80" s="108"/>
      <c r="C80" s="108"/>
      <c r="D80" s="8" t="s">
        <v>185</v>
      </c>
      <c r="E80" s="111" t="s">
        <v>186</v>
      </c>
      <c r="F80" s="111"/>
      <c r="G80" s="37" t="s">
        <v>187</v>
      </c>
      <c r="H80" s="37" t="s">
        <v>188</v>
      </c>
      <c r="I80" s="8" t="s">
        <v>189</v>
      </c>
      <c r="J80" s="8" t="s">
        <v>19</v>
      </c>
      <c r="K80" s="17"/>
      <c r="L80" s="44">
        <f>100/7</f>
        <v>14.285714285714286</v>
      </c>
      <c r="M80" s="44">
        <f t="shared" ref="M80:R80" si="12">100/7</f>
        <v>14.285714285714286</v>
      </c>
      <c r="N80" s="44">
        <f t="shared" si="12"/>
        <v>14.285714285714286</v>
      </c>
      <c r="O80" s="44">
        <f t="shared" si="12"/>
        <v>14.285714285714286</v>
      </c>
      <c r="P80" s="44">
        <f t="shared" si="12"/>
        <v>14.285714285714286</v>
      </c>
      <c r="Q80" s="44">
        <f t="shared" si="12"/>
        <v>14.285714285714286</v>
      </c>
      <c r="R80" s="44">
        <f t="shared" si="12"/>
        <v>14.285714285714286</v>
      </c>
      <c r="S80" s="8"/>
      <c r="T80" s="8"/>
      <c r="U80" s="8"/>
      <c r="V80" s="8"/>
      <c r="W80" s="10">
        <v>0.42849999999999999</v>
      </c>
      <c r="X80" s="10">
        <v>0.43</v>
      </c>
      <c r="Y80" s="10">
        <f t="shared" si="0"/>
        <v>0.43</v>
      </c>
    </row>
    <row r="81" spans="1:25" ht="82.5" x14ac:dyDescent="0.3">
      <c r="A81" s="107"/>
      <c r="B81" s="108"/>
      <c r="C81" s="108"/>
      <c r="D81" s="8" t="s">
        <v>190</v>
      </c>
      <c r="E81" s="111" t="s">
        <v>191</v>
      </c>
      <c r="F81" s="111"/>
      <c r="G81" s="37" t="s">
        <v>192</v>
      </c>
      <c r="H81" s="37" t="s">
        <v>192</v>
      </c>
      <c r="I81" s="8" t="s">
        <v>189</v>
      </c>
      <c r="J81" s="8" t="s">
        <v>19</v>
      </c>
      <c r="K81" s="17"/>
      <c r="L81" s="17"/>
      <c r="M81" s="17"/>
      <c r="N81" s="17"/>
      <c r="O81" s="17"/>
      <c r="P81" s="8"/>
      <c r="Q81" s="17"/>
      <c r="R81" s="44">
        <f>100/5</f>
        <v>20</v>
      </c>
      <c r="S81" s="44">
        <f>100/5</f>
        <v>20</v>
      </c>
      <c r="T81" s="44">
        <f>100/5</f>
        <v>20</v>
      </c>
      <c r="U81" s="44">
        <f>100/5</f>
        <v>20</v>
      </c>
      <c r="V81" s="44">
        <f>100/5</f>
        <v>20</v>
      </c>
      <c r="W81" s="10">
        <v>0</v>
      </c>
      <c r="X81" s="10">
        <v>0</v>
      </c>
      <c r="Y81" s="10">
        <f t="shared" si="0"/>
        <v>0</v>
      </c>
    </row>
    <row r="82" spans="1:25" ht="82.5" x14ac:dyDescent="0.3">
      <c r="A82" s="107"/>
      <c r="B82" s="108"/>
      <c r="C82" s="108"/>
      <c r="D82" s="8" t="s">
        <v>193</v>
      </c>
      <c r="E82" s="115" t="s">
        <v>194</v>
      </c>
      <c r="F82" s="115"/>
      <c r="G82" s="37" t="s">
        <v>195</v>
      </c>
      <c r="H82" s="37" t="s">
        <v>196</v>
      </c>
      <c r="I82" s="1" t="s">
        <v>157</v>
      </c>
      <c r="J82" s="8" t="s">
        <v>197</v>
      </c>
      <c r="K82" s="17"/>
      <c r="L82" s="17"/>
      <c r="M82" s="17"/>
      <c r="N82" s="17"/>
      <c r="O82" s="17"/>
      <c r="P82" s="8"/>
      <c r="Q82" s="44">
        <v>50</v>
      </c>
      <c r="R82" s="17"/>
      <c r="S82" s="17"/>
      <c r="T82" s="17"/>
      <c r="U82" s="17"/>
      <c r="V82" s="44">
        <v>50</v>
      </c>
      <c r="W82" s="10">
        <v>0</v>
      </c>
      <c r="X82" s="10">
        <v>0</v>
      </c>
      <c r="Y82" s="10">
        <f t="shared" si="0"/>
        <v>0</v>
      </c>
    </row>
    <row r="83" spans="1:25" ht="99" x14ac:dyDescent="0.3">
      <c r="A83" s="107"/>
      <c r="B83" s="108"/>
      <c r="C83" s="108"/>
      <c r="D83" s="8" t="s">
        <v>198</v>
      </c>
      <c r="E83" s="111" t="s">
        <v>199</v>
      </c>
      <c r="F83" s="111"/>
      <c r="G83" s="3" t="s">
        <v>200</v>
      </c>
      <c r="H83" s="37" t="s">
        <v>201</v>
      </c>
      <c r="I83" s="8" t="s">
        <v>189</v>
      </c>
      <c r="J83" s="8" t="s">
        <v>25</v>
      </c>
      <c r="K83" s="17"/>
      <c r="L83" s="17"/>
      <c r="M83" s="17"/>
      <c r="N83" s="17"/>
      <c r="O83" s="17"/>
      <c r="P83" s="17"/>
      <c r="Q83" s="44">
        <f t="shared" ref="Q83:V83" si="13">100/6</f>
        <v>16.666666666666668</v>
      </c>
      <c r="R83" s="44">
        <f t="shared" si="13"/>
        <v>16.666666666666668</v>
      </c>
      <c r="S83" s="44">
        <f t="shared" si="13"/>
        <v>16.666666666666668</v>
      </c>
      <c r="T83" s="44">
        <f t="shared" si="13"/>
        <v>16.666666666666668</v>
      </c>
      <c r="U83" s="44">
        <f t="shared" si="13"/>
        <v>16.666666666666668</v>
      </c>
      <c r="V83" s="44">
        <f t="shared" si="13"/>
        <v>16.666666666666668</v>
      </c>
      <c r="W83" s="10">
        <v>0</v>
      </c>
      <c r="X83" s="10">
        <v>0</v>
      </c>
      <c r="Y83" s="10">
        <f t="shared" si="0"/>
        <v>0</v>
      </c>
    </row>
    <row r="84" spans="1:25" ht="66" x14ac:dyDescent="0.3">
      <c r="A84" s="107"/>
      <c r="B84" s="108" t="s">
        <v>202</v>
      </c>
      <c r="C84" s="108"/>
      <c r="D84" s="8" t="s">
        <v>203</v>
      </c>
      <c r="E84" s="115" t="s">
        <v>204</v>
      </c>
      <c r="F84" s="115"/>
      <c r="G84" s="37" t="s">
        <v>205</v>
      </c>
      <c r="H84" s="37" t="s">
        <v>206</v>
      </c>
      <c r="I84" s="1" t="s">
        <v>157</v>
      </c>
      <c r="J84" s="1" t="s">
        <v>207</v>
      </c>
      <c r="K84" s="17"/>
      <c r="L84" s="17"/>
      <c r="M84" s="17"/>
      <c r="N84" s="17"/>
      <c r="O84" s="17"/>
      <c r="P84" s="44">
        <v>50</v>
      </c>
      <c r="Q84" s="17"/>
      <c r="R84" s="17"/>
      <c r="S84" s="17"/>
      <c r="T84" s="17"/>
      <c r="U84" s="17"/>
      <c r="V84" s="44">
        <v>50</v>
      </c>
      <c r="W84" s="10">
        <v>0</v>
      </c>
      <c r="X84" s="10">
        <v>0</v>
      </c>
      <c r="Y84" s="10">
        <f t="shared" si="0"/>
        <v>0</v>
      </c>
    </row>
    <row r="85" spans="1:25" ht="99.75" customHeight="1" x14ac:dyDescent="0.3">
      <c r="A85" s="107"/>
      <c r="B85" s="108"/>
      <c r="C85" s="108"/>
      <c r="D85" s="8" t="s">
        <v>208</v>
      </c>
      <c r="E85" s="115" t="s">
        <v>209</v>
      </c>
      <c r="F85" s="115"/>
      <c r="G85" s="3" t="s">
        <v>210</v>
      </c>
      <c r="H85" s="37" t="s">
        <v>211</v>
      </c>
      <c r="I85" s="1" t="s">
        <v>212</v>
      </c>
      <c r="J85" s="1" t="s">
        <v>157</v>
      </c>
      <c r="K85" s="17"/>
      <c r="L85" s="17"/>
      <c r="M85" s="44">
        <v>50</v>
      </c>
      <c r="N85" s="44">
        <v>50</v>
      </c>
      <c r="O85" s="17"/>
      <c r="P85" s="17"/>
      <c r="Q85" s="17"/>
      <c r="R85" s="17"/>
      <c r="S85" s="17"/>
      <c r="T85" s="17"/>
      <c r="U85" s="8"/>
      <c r="V85" s="17"/>
      <c r="W85" s="10">
        <v>1</v>
      </c>
      <c r="X85" s="10">
        <v>1</v>
      </c>
      <c r="Y85" s="10">
        <f t="shared" si="0"/>
        <v>1</v>
      </c>
    </row>
    <row r="86" spans="1:25" ht="82.5" x14ac:dyDescent="0.3">
      <c r="A86" s="107"/>
      <c r="B86" s="108" t="s">
        <v>213</v>
      </c>
      <c r="C86" s="108"/>
      <c r="D86" s="8" t="s">
        <v>214</v>
      </c>
      <c r="E86" s="111" t="s">
        <v>215</v>
      </c>
      <c r="F86" s="111"/>
      <c r="G86" s="37" t="s">
        <v>216</v>
      </c>
      <c r="H86" s="37" t="s">
        <v>217</v>
      </c>
      <c r="I86" s="8" t="s">
        <v>168</v>
      </c>
      <c r="J86" s="8" t="s">
        <v>19</v>
      </c>
      <c r="K86" s="44">
        <f>100/12</f>
        <v>8.3333333333333339</v>
      </c>
      <c r="L86" s="44">
        <f t="shared" ref="L86:V86" si="14">100/12</f>
        <v>8.3333333333333339</v>
      </c>
      <c r="M86" s="44">
        <f t="shared" si="14"/>
        <v>8.3333333333333339</v>
      </c>
      <c r="N86" s="44">
        <f t="shared" si="14"/>
        <v>8.3333333333333339</v>
      </c>
      <c r="O86" s="44">
        <f t="shared" si="14"/>
        <v>8.3333333333333339</v>
      </c>
      <c r="P86" s="44">
        <f t="shared" si="14"/>
        <v>8.3333333333333339</v>
      </c>
      <c r="Q86" s="44">
        <f t="shared" si="14"/>
        <v>8.3333333333333339</v>
      </c>
      <c r="R86" s="44">
        <f t="shared" si="14"/>
        <v>8.3333333333333339</v>
      </c>
      <c r="S86" s="44">
        <f t="shared" si="14"/>
        <v>8.3333333333333339</v>
      </c>
      <c r="T86" s="44">
        <f t="shared" si="14"/>
        <v>8.3333333333333339</v>
      </c>
      <c r="U86" s="44">
        <f t="shared" si="14"/>
        <v>8.3333333333333339</v>
      </c>
      <c r="V86" s="44">
        <f t="shared" si="14"/>
        <v>8.3333333333333339</v>
      </c>
      <c r="W86" s="10">
        <v>0.33329999999999999</v>
      </c>
      <c r="X86" s="10">
        <v>0.33</v>
      </c>
      <c r="Y86" s="10">
        <f t="shared" si="0"/>
        <v>0.33</v>
      </c>
    </row>
    <row r="87" spans="1:25" ht="99" x14ac:dyDescent="0.3">
      <c r="A87" s="107" t="s">
        <v>258</v>
      </c>
      <c r="B87" s="108" t="s">
        <v>218</v>
      </c>
      <c r="C87" s="108"/>
      <c r="D87" s="8" t="s">
        <v>219</v>
      </c>
      <c r="E87" s="111" t="s">
        <v>220</v>
      </c>
      <c r="F87" s="111"/>
      <c r="G87" s="16" t="s">
        <v>221</v>
      </c>
      <c r="H87" s="16" t="s">
        <v>222</v>
      </c>
      <c r="I87" s="8" t="s">
        <v>223</v>
      </c>
      <c r="J87" s="8" t="s">
        <v>25</v>
      </c>
      <c r="K87" s="9"/>
      <c r="L87" s="9"/>
      <c r="M87" s="18"/>
      <c r="N87" s="8"/>
      <c r="O87" s="9"/>
      <c r="P87" s="44">
        <v>50</v>
      </c>
      <c r="Q87" s="44">
        <v>50</v>
      </c>
      <c r="R87" s="9"/>
      <c r="S87" s="18"/>
      <c r="T87" s="8"/>
      <c r="U87" s="9"/>
      <c r="V87" s="18"/>
      <c r="W87" s="10">
        <v>0</v>
      </c>
      <c r="X87" s="10">
        <v>0</v>
      </c>
      <c r="Y87" s="10">
        <f t="shared" si="0"/>
        <v>0</v>
      </c>
    </row>
    <row r="88" spans="1:25" ht="82.5" x14ac:dyDescent="0.3">
      <c r="A88" s="107"/>
      <c r="B88" s="108"/>
      <c r="C88" s="108"/>
      <c r="D88" s="8" t="s">
        <v>224</v>
      </c>
      <c r="E88" s="111" t="s">
        <v>225</v>
      </c>
      <c r="F88" s="111"/>
      <c r="G88" s="16" t="s">
        <v>226</v>
      </c>
      <c r="H88" s="16" t="s">
        <v>227</v>
      </c>
      <c r="I88" s="8" t="s">
        <v>223</v>
      </c>
      <c r="J88" s="8" t="s">
        <v>25</v>
      </c>
      <c r="K88" s="9"/>
      <c r="L88" s="9"/>
      <c r="M88" s="18"/>
      <c r="N88" s="8"/>
      <c r="O88" s="9"/>
      <c r="P88" s="8"/>
      <c r="Q88" s="8"/>
      <c r="R88" s="44">
        <v>100</v>
      </c>
      <c r="S88" s="18"/>
      <c r="T88" s="8"/>
      <c r="U88" s="9"/>
      <c r="V88" s="18"/>
      <c r="W88" s="10">
        <v>0</v>
      </c>
      <c r="X88" s="10">
        <v>0</v>
      </c>
      <c r="Y88" s="10">
        <f t="shared" si="0"/>
        <v>0</v>
      </c>
    </row>
    <row r="89" spans="1:25" ht="99" x14ac:dyDescent="0.3">
      <c r="A89" s="107"/>
      <c r="B89" s="108"/>
      <c r="C89" s="108"/>
      <c r="D89" s="8" t="s">
        <v>228</v>
      </c>
      <c r="E89" s="116" t="s">
        <v>229</v>
      </c>
      <c r="F89" s="116"/>
      <c r="G89" s="16" t="s">
        <v>230</v>
      </c>
      <c r="H89" s="16" t="s">
        <v>231</v>
      </c>
      <c r="I89" s="6" t="s">
        <v>223</v>
      </c>
      <c r="J89" s="6" t="s">
        <v>157</v>
      </c>
      <c r="K89" s="9"/>
      <c r="L89" s="9"/>
      <c r="M89" s="18"/>
      <c r="N89" s="8"/>
      <c r="O89" s="9"/>
      <c r="P89" s="8"/>
      <c r="Q89" s="8"/>
      <c r="R89" s="44">
        <f t="shared" ref="R89:T90" si="15">100/3</f>
        <v>33.333333333333336</v>
      </c>
      <c r="S89" s="44">
        <f t="shared" si="15"/>
        <v>33.333333333333336</v>
      </c>
      <c r="T89" s="44">
        <f t="shared" si="15"/>
        <v>33.333333333333336</v>
      </c>
      <c r="U89" s="9"/>
      <c r="V89" s="18"/>
      <c r="W89" s="10">
        <v>0</v>
      </c>
      <c r="X89" s="10">
        <v>0</v>
      </c>
      <c r="Y89" s="10">
        <f t="shared" si="0"/>
        <v>0</v>
      </c>
    </row>
    <row r="90" spans="1:25" ht="99" x14ac:dyDescent="0.3">
      <c r="A90" s="107"/>
      <c r="B90" s="108"/>
      <c r="C90" s="108"/>
      <c r="D90" s="8" t="s">
        <v>232</v>
      </c>
      <c r="E90" s="111" t="s">
        <v>233</v>
      </c>
      <c r="F90" s="111"/>
      <c r="G90" s="16" t="s">
        <v>234</v>
      </c>
      <c r="H90" s="16" t="s">
        <v>235</v>
      </c>
      <c r="I90" s="8" t="s">
        <v>223</v>
      </c>
      <c r="J90" s="8" t="s">
        <v>19</v>
      </c>
      <c r="K90" s="9"/>
      <c r="L90" s="9"/>
      <c r="M90" s="18"/>
      <c r="N90" s="8"/>
      <c r="O90" s="9"/>
      <c r="P90" s="8"/>
      <c r="Q90" s="8"/>
      <c r="R90" s="44">
        <f t="shared" si="15"/>
        <v>33.333333333333336</v>
      </c>
      <c r="S90" s="44">
        <f t="shared" si="15"/>
        <v>33.333333333333336</v>
      </c>
      <c r="T90" s="44">
        <f t="shared" si="15"/>
        <v>33.333333333333336</v>
      </c>
      <c r="U90" s="9"/>
      <c r="V90" s="18"/>
      <c r="W90" s="10">
        <v>0</v>
      </c>
      <c r="X90" s="10">
        <v>0</v>
      </c>
      <c r="Y90" s="10">
        <f t="shared" si="0"/>
        <v>0</v>
      </c>
    </row>
    <row r="91" spans="1:25" ht="148.5" x14ac:dyDescent="0.3">
      <c r="A91" s="107"/>
      <c r="B91" s="108" t="s">
        <v>236</v>
      </c>
      <c r="C91" s="108"/>
      <c r="D91" s="45" t="s">
        <v>237</v>
      </c>
      <c r="E91" s="119" t="s">
        <v>238</v>
      </c>
      <c r="F91" s="119"/>
      <c r="G91" s="46" t="s">
        <v>239</v>
      </c>
      <c r="H91" s="46" t="s">
        <v>240</v>
      </c>
      <c r="I91" s="45" t="s">
        <v>241</v>
      </c>
      <c r="J91" s="45" t="s">
        <v>19</v>
      </c>
      <c r="K91" s="54"/>
      <c r="L91" s="54"/>
      <c r="M91" s="54"/>
      <c r="N91" s="54"/>
      <c r="O91" s="54"/>
      <c r="P91" s="54"/>
      <c r="Q91" s="54"/>
      <c r="R91" s="54"/>
      <c r="S91" s="54"/>
      <c r="T91" s="54"/>
      <c r="U91" s="54"/>
      <c r="V91" s="54"/>
      <c r="W91" s="47">
        <v>0</v>
      </c>
      <c r="X91" s="47"/>
      <c r="Y91" s="47"/>
    </row>
    <row r="92" spans="1:25" ht="120" customHeight="1" x14ac:dyDescent="0.3">
      <c r="A92" s="107"/>
      <c r="B92" s="108"/>
      <c r="C92" s="108"/>
      <c r="D92" s="20" t="s">
        <v>242</v>
      </c>
      <c r="E92" s="120" t="s">
        <v>243</v>
      </c>
      <c r="F92" s="120"/>
      <c r="G92" s="16" t="s">
        <v>244</v>
      </c>
      <c r="H92" s="16" t="s">
        <v>245</v>
      </c>
      <c r="I92" s="8" t="s">
        <v>246</v>
      </c>
      <c r="J92" s="8" t="s">
        <v>19</v>
      </c>
      <c r="K92" s="44">
        <v>50</v>
      </c>
      <c r="L92" s="9"/>
      <c r="M92" s="9"/>
      <c r="N92" s="8"/>
      <c r="O92" s="9"/>
      <c r="P92" s="18"/>
      <c r="Q92" s="44">
        <v>50</v>
      </c>
      <c r="R92" s="9"/>
      <c r="S92" s="18"/>
      <c r="T92" s="8"/>
      <c r="U92" s="9"/>
      <c r="V92" s="18"/>
      <c r="W92" s="10">
        <v>0.5</v>
      </c>
      <c r="X92" s="62">
        <v>0.5</v>
      </c>
      <c r="Y92" s="10">
        <f t="shared" si="0"/>
        <v>0.5</v>
      </c>
    </row>
    <row r="93" spans="1:25" x14ac:dyDescent="0.3">
      <c r="W93" s="88"/>
      <c r="X93" s="88"/>
    </row>
  </sheetData>
  <autoFilter ref="A4:Y92">
    <filterColumn colId="1" showButton="0"/>
    <filterColumn colId="4"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autoFilter>
  <mergeCells count="128">
    <mergeCell ref="E71:F71"/>
    <mergeCell ref="B91:C92"/>
    <mergeCell ref="E91:F91"/>
    <mergeCell ref="E92:F92"/>
    <mergeCell ref="B53:C75"/>
    <mergeCell ref="E55:F55"/>
    <mergeCell ref="E56:F56"/>
    <mergeCell ref="E57:F57"/>
    <mergeCell ref="E58:F58"/>
    <mergeCell ref="E59:F59"/>
    <mergeCell ref="E60:F60"/>
    <mergeCell ref="E61:F61"/>
    <mergeCell ref="E62:F62"/>
    <mergeCell ref="E63:F63"/>
    <mergeCell ref="E64:F64"/>
    <mergeCell ref="E65:F65"/>
    <mergeCell ref="E72:F72"/>
    <mergeCell ref="E73:F73"/>
    <mergeCell ref="E74:F74"/>
    <mergeCell ref="E75:F75"/>
    <mergeCell ref="E66:F66"/>
    <mergeCell ref="E67:F67"/>
    <mergeCell ref="E68:F68"/>
    <mergeCell ref="E69:F69"/>
    <mergeCell ref="E70:F70"/>
    <mergeCell ref="E43:F43"/>
    <mergeCell ref="E44:F44"/>
    <mergeCell ref="B45:C46"/>
    <mergeCell ref="E45:F45"/>
    <mergeCell ref="E46:F46"/>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A87:A92"/>
    <mergeCell ref="B87:C90"/>
    <mergeCell ref="E87:F87"/>
    <mergeCell ref="E88:F88"/>
    <mergeCell ref="E89:F89"/>
    <mergeCell ref="E78:F78"/>
    <mergeCell ref="E79:F79"/>
    <mergeCell ref="E80:F80"/>
    <mergeCell ref="E81:F81"/>
    <mergeCell ref="E82:F82"/>
    <mergeCell ref="E83:F83"/>
    <mergeCell ref="A53:A86"/>
    <mergeCell ref="E53:F53"/>
    <mergeCell ref="E54:F54"/>
    <mergeCell ref="B76:C77"/>
    <mergeCell ref="E76:F76"/>
    <mergeCell ref="E77:F77"/>
    <mergeCell ref="B78:C83"/>
    <mergeCell ref="B84:C85"/>
    <mergeCell ref="E84:F84"/>
    <mergeCell ref="E85:F85"/>
    <mergeCell ref="B86:C86"/>
    <mergeCell ref="E86:F86"/>
    <mergeCell ref="E90:F90"/>
    <mergeCell ref="A47:A52"/>
    <mergeCell ref="B47:C47"/>
    <mergeCell ref="E47:F47"/>
    <mergeCell ref="B48:C48"/>
    <mergeCell ref="E48:F48"/>
    <mergeCell ref="B49:C49"/>
    <mergeCell ref="E49:F49"/>
    <mergeCell ref="B50:C50"/>
    <mergeCell ref="E50:F50"/>
    <mergeCell ref="B51:C52"/>
    <mergeCell ref="E51:F51"/>
    <mergeCell ref="E52:F52"/>
    <mergeCell ref="A11:A13"/>
    <mergeCell ref="B11:C11"/>
    <mergeCell ref="E11:F11"/>
    <mergeCell ref="B12:C12"/>
    <mergeCell ref="E12:F12"/>
    <mergeCell ref="B13:C13"/>
    <mergeCell ref="E13:F13"/>
    <mergeCell ref="A14:A46"/>
    <mergeCell ref="B14:C38"/>
    <mergeCell ref="E14:F14"/>
    <mergeCell ref="E36:F36"/>
    <mergeCell ref="E37:F37"/>
    <mergeCell ref="E38:F38"/>
    <mergeCell ref="B39:C42"/>
    <mergeCell ref="E39:F39"/>
    <mergeCell ref="E40:F40"/>
    <mergeCell ref="E41:F41"/>
    <mergeCell ref="E15:F15"/>
    <mergeCell ref="E16:F16"/>
    <mergeCell ref="E17:F17"/>
    <mergeCell ref="E18:F18"/>
    <mergeCell ref="E19:F19"/>
    <mergeCell ref="E42:F42"/>
    <mergeCell ref="B43:C44"/>
    <mergeCell ref="A6:A10"/>
    <mergeCell ref="B6:C6"/>
    <mergeCell ref="E6:F6"/>
    <mergeCell ref="B7:C7"/>
    <mergeCell ref="E7:F7"/>
    <mergeCell ref="B8:C8"/>
    <mergeCell ref="E8:F8"/>
    <mergeCell ref="B9:C9"/>
    <mergeCell ref="E9:F9"/>
    <mergeCell ref="B10:C10"/>
    <mergeCell ref="E10:F10"/>
    <mergeCell ref="A3:Y3"/>
    <mergeCell ref="A4:A5"/>
    <mergeCell ref="B4:C5"/>
    <mergeCell ref="D4:D5"/>
    <mergeCell ref="E4:F5"/>
    <mergeCell ref="G4:G5"/>
    <mergeCell ref="H4:H5"/>
    <mergeCell ref="I4:I5"/>
    <mergeCell ref="J4:J5"/>
    <mergeCell ref="K4:V4"/>
    <mergeCell ref="W4:Y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14"/>
  <sheetViews>
    <sheetView topLeftCell="G11" zoomScale="66" zoomScaleNormal="66" workbookViewId="0">
      <selection activeCell="K19" sqref="K19"/>
    </sheetView>
  </sheetViews>
  <sheetFormatPr baseColWidth="10" defaultRowHeight="16.5" x14ac:dyDescent="0.3"/>
  <cols>
    <col min="1" max="1" width="17.28515625" style="7" customWidth="1"/>
    <col min="2" max="3" width="11.42578125" style="7"/>
    <col min="4" max="4" width="11.42578125" style="21"/>
    <col min="5" max="5" width="30.42578125" style="7" customWidth="1"/>
    <col min="6" max="6" width="42.140625" style="7" customWidth="1"/>
    <col min="7" max="7" width="22.42578125" style="7" customWidth="1"/>
    <col min="8" max="8" width="19" style="7" customWidth="1"/>
    <col min="9" max="9" width="29" style="7" customWidth="1"/>
    <col min="10" max="10" width="13.5703125" style="7" customWidth="1"/>
    <col min="11" max="22" width="5.85546875" style="7" customWidth="1"/>
    <col min="23" max="23" width="13.140625" style="7" customWidth="1"/>
    <col min="24" max="24" width="14.42578125" style="7" customWidth="1"/>
    <col min="25" max="25" width="12.140625" style="7" customWidth="1"/>
    <col min="26" max="26" width="64.85546875" style="7" customWidth="1"/>
    <col min="27" max="16384" width="11.42578125" style="7"/>
  </cols>
  <sheetData>
    <row r="3" spans="1:26" ht="42" customHeight="1" x14ac:dyDescent="0.3">
      <c r="A3" s="105" t="s">
        <v>252</v>
      </c>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1:26" ht="39.75" customHeight="1" x14ac:dyDescent="0.3">
      <c r="A4" s="106" t="s">
        <v>251</v>
      </c>
      <c r="B4" s="106" t="s">
        <v>264</v>
      </c>
      <c r="C4" s="106"/>
      <c r="D4" s="106" t="s">
        <v>265</v>
      </c>
      <c r="E4" s="106" t="s">
        <v>266</v>
      </c>
      <c r="F4" s="106"/>
      <c r="G4" s="106" t="s">
        <v>267</v>
      </c>
      <c r="H4" s="106" t="s">
        <v>268</v>
      </c>
      <c r="I4" s="106" t="s">
        <v>269</v>
      </c>
      <c r="J4" s="106" t="s">
        <v>270</v>
      </c>
      <c r="K4" s="106" t="s">
        <v>0</v>
      </c>
      <c r="L4" s="106"/>
      <c r="M4" s="106"/>
      <c r="N4" s="106"/>
      <c r="O4" s="106"/>
      <c r="P4" s="106"/>
      <c r="Q4" s="106"/>
      <c r="R4" s="106"/>
      <c r="S4" s="106"/>
      <c r="T4" s="106"/>
      <c r="U4" s="106"/>
      <c r="V4" s="106"/>
      <c r="W4" s="106" t="s">
        <v>247</v>
      </c>
      <c r="X4" s="106"/>
      <c r="Y4" s="106"/>
      <c r="Z4" s="106"/>
    </row>
    <row r="5" spans="1:26" ht="59.25" customHeight="1" x14ac:dyDescent="0.3">
      <c r="A5" s="106"/>
      <c r="B5" s="106"/>
      <c r="C5" s="106"/>
      <c r="D5" s="106"/>
      <c r="E5" s="106"/>
      <c r="F5" s="106"/>
      <c r="G5" s="106"/>
      <c r="H5" s="106"/>
      <c r="I5" s="106"/>
      <c r="J5" s="106"/>
      <c r="K5" s="56" t="s">
        <v>1</v>
      </c>
      <c r="L5" s="56" t="s">
        <v>2</v>
      </c>
      <c r="M5" s="56" t="s">
        <v>3</v>
      </c>
      <c r="N5" s="56" t="s">
        <v>4</v>
      </c>
      <c r="O5" s="56" t="s">
        <v>5</v>
      </c>
      <c r="P5" s="56" t="s">
        <v>6</v>
      </c>
      <c r="Q5" s="56" t="s">
        <v>7</v>
      </c>
      <c r="R5" s="56" t="s">
        <v>8</v>
      </c>
      <c r="S5" s="56" t="s">
        <v>9</v>
      </c>
      <c r="T5" s="56" t="s">
        <v>10</v>
      </c>
      <c r="U5" s="56" t="s">
        <v>11</v>
      </c>
      <c r="V5" s="56" t="s">
        <v>12</v>
      </c>
      <c r="W5" s="36" t="s">
        <v>248</v>
      </c>
      <c r="X5" s="36" t="s">
        <v>249</v>
      </c>
      <c r="Y5" s="36" t="s">
        <v>250</v>
      </c>
      <c r="Z5" s="36" t="s">
        <v>271</v>
      </c>
    </row>
    <row r="6" spans="1:26" ht="141" customHeight="1" x14ac:dyDescent="0.3">
      <c r="A6" s="107" t="s">
        <v>255</v>
      </c>
      <c r="B6" s="108" t="s">
        <v>62</v>
      </c>
      <c r="C6" s="108"/>
      <c r="D6" s="8" t="s">
        <v>63</v>
      </c>
      <c r="E6" s="109" t="s">
        <v>64</v>
      </c>
      <c r="F6" s="109"/>
      <c r="G6" s="37" t="s">
        <v>65</v>
      </c>
      <c r="H6" s="37" t="s">
        <v>66</v>
      </c>
      <c r="I6" s="8" t="s">
        <v>67</v>
      </c>
      <c r="J6" s="8" t="s">
        <v>19</v>
      </c>
      <c r="K6" s="51">
        <f>100/2</f>
        <v>50</v>
      </c>
      <c r="L6" s="51">
        <f>100/2</f>
        <v>50</v>
      </c>
      <c r="M6" s="9"/>
      <c r="N6" s="9"/>
      <c r="O6" s="9"/>
      <c r="P6" s="9"/>
      <c r="Q6" s="9"/>
      <c r="R6" s="9"/>
      <c r="S6" s="9"/>
      <c r="T6" s="9"/>
      <c r="U6" s="9"/>
      <c r="V6" s="9"/>
      <c r="W6" s="10">
        <v>1</v>
      </c>
      <c r="X6" s="10">
        <v>1</v>
      </c>
      <c r="Y6" s="10">
        <f t="shared" ref="Y6:Y13" si="0">+X6/100%</f>
        <v>1</v>
      </c>
      <c r="Z6" s="61" t="s">
        <v>391</v>
      </c>
    </row>
    <row r="7" spans="1:26" ht="165" x14ac:dyDescent="0.3">
      <c r="A7" s="107"/>
      <c r="B7" s="108"/>
      <c r="C7" s="108"/>
      <c r="D7" s="8" t="s">
        <v>73</v>
      </c>
      <c r="E7" s="109" t="s">
        <v>74</v>
      </c>
      <c r="F7" s="109"/>
      <c r="G7" s="37" t="s">
        <v>75</v>
      </c>
      <c r="H7" s="37" t="s">
        <v>76</v>
      </c>
      <c r="I7" s="8" t="s">
        <v>77</v>
      </c>
      <c r="J7" s="8" t="s">
        <v>78</v>
      </c>
      <c r="K7" s="13"/>
      <c r="L7" s="13"/>
      <c r="M7" s="13"/>
      <c r="N7" s="13"/>
      <c r="O7" s="50"/>
      <c r="P7" s="44">
        <f>100/2</f>
        <v>50</v>
      </c>
      <c r="Q7" s="13"/>
      <c r="R7" s="13"/>
      <c r="S7" s="44">
        <f>100/2</f>
        <v>50</v>
      </c>
      <c r="T7" s="13"/>
      <c r="U7" s="13"/>
      <c r="V7" s="13"/>
      <c r="W7" s="10">
        <v>0</v>
      </c>
      <c r="X7" s="10">
        <v>0</v>
      </c>
      <c r="Y7" s="10">
        <f t="shared" si="0"/>
        <v>0</v>
      </c>
      <c r="Z7" s="60" t="s">
        <v>387</v>
      </c>
    </row>
    <row r="8" spans="1:26" ht="66" x14ac:dyDescent="0.3">
      <c r="A8" s="107"/>
      <c r="B8" s="108"/>
      <c r="C8" s="108"/>
      <c r="D8" s="8" t="s">
        <v>79</v>
      </c>
      <c r="E8" s="112" t="s">
        <v>80</v>
      </c>
      <c r="F8" s="112"/>
      <c r="G8" s="37" t="s">
        <v>81</v>
      </c>
      <c r="H8" s="37" t="s">
        <v>82</v>
      </c>
      <c r="I8" s="1" t="s">
        <v>78</v>
      </c>
      <c r="J8" s="8" t="s">
        <v>19</v>
      </c>
      <c r="K8" s="14"/>
      <c r="L8" s="1"/>
      <c r="M8" s="50"/>
      <c r="N8" s="50"/>
      <c r="O8" s="44">
        <f>100/3</f>
        <v>33.333333333333336</v>
      </c>
      <c r="P8" s="1"/>
      <c r="Q8" s="1"/>
      <c r="R8" s="44">
        <f>100/3</f>
        <v>33.333333333333336</v>
      </c>
      <c r="S8" s="1"/>
      <c r="T8" s="1"/>
      <c r="U8" s="44">
        <f>100/3</f>
        <v>33.333333333333336</v>
      </c>
      <c r="V8" s="1"/>
      <c r="W8" s="10">
        <v>0</v>
      </c>
      <c r="X8" s="10">
        <v>0</v>
      </c>
      <c r="Y8" s="10">
        <f t="shared" si="0"/>
        <v>0</v>
      </c>
      <c r="Z8" s="60" t="s">
        <v>387</v>
      </c>
    </row>
    <row r="9" spans="1:26" ht="66" x14ac:dyDescent="0.3">
      <c r="A9" s="107"/>
      <c r="B9" s="113" t="s">
        <v>83</v>
      </c>
      <c r="C9" s="113"/>
      <c r="D9" s="8" t="s">
        <v>84</v>
      </c>
      <c r="E9" s="109" t="s">
        <v>85</v>
      </c>
      <c r="F9" s="109"/>
      <c r="G9" s="37" t="s">
        <v>86</v>
      </c>
      <c r="H9" s="37" t="s">
        <v>87</v>
      </c>
      <c r="I9" s="8" t="s">
        <v>88</v>
      </c>
      <c r="J9" s="8" t="s">
        <v>89</v>
      </c>
      <c r="K9" s="14"/>
      <c r="L9" s="1"/>
      <c r="M9" s="1"/>
      <c r="N9" s="8"/>
      <c r="O9" s="8"/>
      <c r="P9" s="44">
        <f>100/7</f>
        <v>14.285714285714286</v>
      </c>
      <c r="Q9" s="44">
        <f>100/7</f>
        <v>14.285714285714286</v>
      </c>
      <c r="R9" s="44">
        <f>100/7</f>
        <v>14.285714285714286</v>
      </c>
      <c r="S9" s="44">
        <f>100/7</f>
        <v>14.285714285714286</v>
      </c>
      <c r="T9" s="44">
        <v>14.285714285714286</v>
      </c>
      <c r="U9" s="44">
        <v>14.285714285714286</v>
      </c>
      <c r="V9" s="44">
        <v>14.285714285714286</v>
      </c>
      <c r="W9" s="10">
        <v>0</v>
      </c>
      <c r="X9" s="10">
        <v>0</v>
      </c>
      <c r="Y9" s="10">
        <f t="shared" si="0"/>
        <v>0</v>
      </c>
      <c r="Z9" s="60" t="s">
        <v>387</v>
      </c>
    </row>
    <row r="10" spans="1:26" ht="66" x14ac:dyDescent="0.3">
      <c r="A10" s="107"/>
      <c r="B10" s="113"/>
      <c r="C10" s="113"/>
      <c r="D10" s="8" t="s">
        <v>90</v>
      </c>
      <c r="E10" s="109" t="s">
        <v>91</v>
      </c>
      <c r="F10" s="109"/>
      <c r="G10" s="37" t="s">
        <v>92</v>
      </c>
      <c r="H10" s="37" t="s">
        <v>93</v>
      </c>
      <c r="I10" s="8" t="s">
        <v>94</v>
      </c>
      <c r="J10" s="8" t="s">
        <v>95</v>
      </c>
      <c r="K10" s="13"/>
      <c r="L10" s="50"/>
      <c r="M10" s="50"/>
      <c r="N10" s="50"/>
      <c r="O10" s="51">
        <v>50</v>
      </c>
      <c r="P10" s="44">
        <v>50</v>
      </c>
      <c r="Q10" s="9"/>
      <c r="R10" s="9"/>
      <c r="S10" s="9"/>
      <c r="T10" s="9"/>
      <c r="U10" s="9"/>
      <c r="V10" s="9"/>
      <c r="W10" s="10">
        <v>0</v>
      </c>
      <c r="X10" s="10">
        <v>0</v>
      </c>
      <c r="Y10" s="10">
        <f t="shared" si="0"/>
        <v>0</v>
      </c>
      <c r="Z10" s="60" t="s">
        <v>387</v>
      </c>
    </row>
    <row r="11" spans="1:26" ht="66" x14ac:dyDescent="0.3">
      <c r="A11" s="107"/>
      <c r="B11" s="108" t="s">
        <v>105</v>
      </c>
      <c r="C11" s="108"/>
      <c r="D11" s="8" t="s">
        <v>106</v>
      </c>
      <c r="E11" s="109" t="s">
        <v>107</v>
      </c>
      <c r="F11" s="109"/>
      <c r="G11" s="37" t="s">
        <v>108</v>
      </c>
      <c r="H11" s="37" t="s">
        <v>109</v>
      </c>
      <c r="I11" s="8" t="s">
        <v>94</v>
      </c>
      <c r="J11" s="8" t="s">
        <v>19</v>
      </c>
      <c r="K11" s="9"/>
      <c r="L11" s="50"/>
      <c r="M11" s="50"/>
      <c r="N11" s="50"/>
      <c r="O11" s="51">
        <v>50</v>
      </c>
      <c r="P11" s="51">
        <v>50</v>
      </c>
      <c r="Q11" s="52"/>
      <c r="R11" s="52"/>
      <c r="S11" s="52"/>
      <c r="T11" s="52"/>
      <c r="U11" s="52"/>
      <c r="V11" s="52"/>
      <c r="W11" s="10">
        <v>0</v>
      </c>
      <c r="X11" s="10">
        <v>0</v>
      </c>
      <c r="Y11" s="10">
        <f t="shared" si="0"/>
        <v>0</v>
      </c>
      <c r="Z11" s="60" t="s">
        <v>387</v>
      </c>
    </row>
    <row r="12" spans="1:26" ht="115.5" x14ac:dyDescent="0.3">
      <c r="A12" s="107"/>
      <c r="B12" s="108" t="s">
        <v>115</v>
      </c>
      <c r="C12" s="108"/>
      <c r="D12" s="8" t="s">
        <v>116</v>
      </c>
      <c r="E12" s="112" t="s">
        <v>117</v>
      </c>
      <c r="F12" s="112"/>
      <c r="G12" s="37" t="s">
        <v>118</v>
      </c>
      <c r="H12" s="37" t="s">
        <v>119</v>
      </c>
      <c r="I12" s="8" t="s">
        <v>120</v>
      </c>
      <c r="J12" s="1" t="s">
        <v>94</v>
      </c>
      <c r="K12" s="5"/>
      <c r="L12" s="50"/>
      <c r="M12" s="50"/>
      <c r="N12" s="50"/>
      <c r="O12" s="51">
        <f>100/3</f>
        <v>33.333333333333336</v>
      </c>
      <c r="P12" s="51">
        <f>100/3</f>
        <v>33.333333333333336</v>
      </c>
      <c r="Q12" s="51">
        <f>100/3</f>
        <v>33.333333333333336</v>
      </c>
      <c r="R12" s="9"/>
      <c r="S12" s="9"/>
      <c r="T12" s="9"/>
      <c r="U12" s="9"/>
      <c r="V12" s="9"/>
      <c r="W12" s="10">
        <v>0</v>
      </c>
      <c r="X12" s="10">
        <v>0</v>
      </c>
      <c r="Y12" s="10">
        <f t="shared" si="0"/>
        <v>0</v>
      </c>
      <c r="Z12" s="60" t="s">
        <v>387</v>
      </c>
    </row>
    <row r="13" spans="1:26" ht="150.75" customHeight="1" x14ac:dyDescent="0.3">
      <c r="A13" s="38" t="s">
        <v>257</v>
      </c>
      <c r="B13" s="127" t="s">
        <v>152</v>
      </c>
      <c r="C13" s="128"/>
      <c r="D13" s="8" t="s">
        <v>158</v>
      </c>
      <c r="E13" s="129" t="s">
        <v>159</v>
      </c>
      <c r="F13" s="130"/>
      <c r="G13" s="16" t="s">
        <v>160</v>
      </c>
      <c r="H13" s="16" t="s">
        <v>161</v>
      </c>
      <c r="I13" s="8" t="s">
        <v>162</v>
      </c>
      <c r="J13" s="8" t="s">
        <v>19</v>
      </c>
      <c r="K13" s="8"/>
      <c r="L13" s="51">
        <f>100/11</f>
        <v>9.0909090909090917</v>
      </c>
      <c r="M13" s="51">
        <f t="shared" ref="M13:V13" si="1">100/11</f>
        <v>9.0909090909090917</v>
      </c>
      <c r="N13" s="51">
        <f t="shared" si="1"/>
        <v>9.0909090909090917</v>
      </c>
      <c r="O13" s="51">
        <f t="shared" si="1"/>
        <v>9.0909090909090917</v>
      </c>
      <c r="P13" s="51">
        <f t="shared" si="1"/>
        <v>9.0909090909090917</v>
      </c>
      <c r="Q13" s="51">
        <f t="shared" si="1"/>
        <v>9.0909090909090917</v>
      </c>
      <c r="R13" s="51">
        <f t="shared" si="1"/>
        <v>9.0909090909090917</v>
      </c>
      <c r="S13" s="51">
        <f t="shared" si="1"/>
        <v>9.0909090909090917</v>
      </c>
      <c r="T13" s="51">
        <f t="shared" si="1"/>
        <v>9.0909090909090917</v>
      </c>
      <c r="U13" s="51">
        <f t="shared" si="1"/>
        <v>9.0909090909090917</v>
      </c>
      <c r="V13" s="51">
        <f t="shared" si="1"/>
        <v>9.0909090909090917</v>
      </c>
      <c r="W13" s="10">
        <v>0.2727</v>
      </c>
      <c r="X13" s="10">
        <v>0.16650000000000001</v>
      </c>
      <c r="Y13" s="10">
        <f t="shared" si="0"/>
        <v>0.16650000000000001</v>
      </c>
      <c r="Z13" s="61" t="s">
        <v>389</v>
      </c>
    </row>
    <row r="14" spans="1:26" x14ac:dyDescent="0.3">
      <c r="W14" s="63">
        <f>+AVERAGE(W6:W13)</f>
        <v>0.15908749999999999</v>
      </c>
      <c r="X14" s="63">
        <f>+AVERAGE(X6:X13)</f>
        <v>0.14581250000000001</v>
      </c>
    </row>
  </sheetData>
  <autoFilter ref="A4:Z13">
    <filterColumn colId="1" showButton="0"/>
    <filterColumn colId="4"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autoFilter>
  <mergeCells count="25">
    <mergeCell ref="B13:C13"/>
    <mergeCell ref="E13:F13"/>
    <mergeCell ref="A6:A12"/>
    <mergeCell ref="B6:C8"/>
    <mergeCell ref="E6:F6"/>
    <mergeCell ref="E7:F7"/>
    <mergeCell ref="E8:F8"/>
    <mergeCell ref="B9:C10"/>
    <mergeCell ref="E9:F9"/>
    <mergeCell ref="E10:F10"/>
    <mergeCell ref="B11:C11"/>
    <mergeCell ref="E11:F11"/>
    <mergeCell ref="B12:C12"/>
    <mergeCell ref="E12:F12"/>
    <mergeCell ref="A3:Z3"/>
    <mergeCell ref="A4:A5"/>
    <mergeCell ref="B4:C5"/>
    <mergeCell ref="D4:D5"/>
    <mergeCell ref="E4:F5"/>
    <mergeCell ref="G4:G5"/>
    <mergeCell ref="H4:H5"/>
    <mergeCell ref="I4:I5"/>
    <mergeCell ref="J4:J5"/>
    <mergeCell ref="K4:V4"/>
    <mergeCell ref="W4:Z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14"/>
  <sheetViews>
    <sheetView topLeftCell="G10" zoomScale="66" zoomScaleNormal="66" workbookViewId="0">
      <selection activeCell="Z6" sqref="Z6"/>
    </sheetView>
  </sheetViews>
  <sheetFormatPr baseColWidth="10" defaultRowHeight="16.5" x14ac:dyDescent="0.3"/>
  <cols>
    <col min="1" max="1" width="17.28515625" style="7" customWidth="1"/>
    <col min="2" max="3" width="11.42578125" style="7"/>
    <col min="4" max="4" width="11.42578125" style="21"/>
    <col min="5" max="5" width="30.42578125" style="7" customWidth="1"/>
    <col min="6" max="6" width="42.140625" style="7" customWidth="1"/>
    <col min="7" max="7" width="22.42578125" style="7" customWidth="1"/>
    <col min="8" max="8" width="19" style="7" customWidth="1"/>
    <col min="9" max="9" width="29" style="7" customWidth="1"/>
    <col min="10" max="10" width="13.5703125" style="7" customWidth="1"/>
    <col min="11" max="22" width="5.85546875" style="7" customWidth="1"/>
    <col min="23" max="23" width="13.140625" style="7" customWidth="1"/>
    <col min="24" max="24" width="14.42578125" style="7" customWidth="1"/>
    <col min="25" max="25" width="12.140625" style="7" customWidth="1"/>
    <col min="26" max="26" width="64.85546875" style="7" customWidth="1"/>
    <col min="27" max="16384" width="11.42578125" style="7"/>
  </cols>
  <sheetData>
    <row r="3" spans="1:26" ht="42" customHeight="1" x14ac:dyDescent="0.3">
      <c r="A3" s="105" t="s">
        <v>252</v>
      </c>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1:26" ht="39.75" customHeight="1" x14ac:dyDescent="0.3">
      <c r="A4" s="106" t="s">
        <v>251</v>
      </c>
      <c r="B4" s="106" t="s">
        <v>264</v>
      </c>
      <c r="C4" s="106"/>
      <c r="D4" s="106" t="s">
        <v>265</v>
      </c>
      <c r="E4" s="106" t="s">
        <v>266</v>
      </c>
      <c r="F4" s="106"/>
      <c r="G4" s="106" t="s">
        <v>267</v>
      </c>
      <c r="H4" s="106" t="s">
        <v>268</v>
      </c>
      <c r="I4" s="106" t="s">
        <v>269</v>
      </c>
      <c r="J4" s="106" t="s">
        <v>270</v>
      </c>
      <c r="K4" s="106" t="s">
        <v>0</v>
      </c>
      <c r="L4" s="106"/>
      <c r="M4" s="106"/>
      <c r="N4" s="106"/>
      <c r="O4" s="106"/>
      <c r="P4" s="106"/>
      <c r="Q4" s="106"/>
      <c r="R4" s="106"/>
      <c r="S4" s="106"/>
      <c r="T4" s="106"/>
      <c r="U4" s="106"/>
      <c r="V4" s="106"/>
      <c r="W4" s="106" t="s">
        <v>247</v>
      </c>
      <c r="X4" s="106"/>
      <c r="Y4" s="106"/>
      <c r="Z4" s="106"/>
    </row>
    <row r="5" spans="1:26" ht="59.25" customHeight="1" x14ac:dyDescent="0.3">
      <c r="A5" s="106"/>
      <c r="B5" s="106"/>
      <c r="C5" s="106"/>
      <c r="D5" s="106"/>
      <c r="E5" s="106"/>
      <c r="F5" s="106"/>
      <c r="G5" s="106"/>
      <c r="H5" s="106"/>
      <c r="I5" s="106"/>
      <c r="J5" s="106"/>
      <c r="K5" s="56" t="s">
        <v>1</v>
      </c>
      <c r="L5" s="56" t="s">
        <v>2</v>
      </c>
      <c r="M5" s="56" t="s">
        <v>3</v>
      </c>
      <c r="N5" s="56" t="s">
        <v>4</v>
      </c>
      <c r="O5" s="56" t="s">
        <v>5</v>
      </c>
      <c r="P5" s="56" t="s">
        <v>6</v>
      </c>
      <c r="Q5" s="56" t="s">
        <v>7</v>
      </c>
      <c r="R5" s="56" t="s">
        <v>8</v>
      </c>
      <c r="S5" s="56" t="s">
        <v>9</v>
      </c>
      <c r="T5" s="56" t="s">
        <v>10</v>
      </c>
      <c r="U5" s="56" t="s">
        <v>11</v>
      </c>
      <c r="V5" s="56" t="s">
        <v>12</v>
      </c>
      <c r="W5" s="36" t="s">
        <v>248</v>
      </c>
      <c r="X5" s="36" t="s">
        <v>249</v>
      </c>
      <c r="Y5" s="36" t="s">
        <v>250</v>
      </c>
      <c r="Z5" s="36" t="s">
        <v>271</v>
      </c>
    </row>
    <row r="6" spans="1:26" ht="141" customHeight="1" x14ac:dyDescent="0.3">
      <c r="A6" s="107" t="s">
        <v>255</v>
      </c>
      <c r="B6" s="108" t="s">
        <v>62</v>
      </c>
      <c r="C6" s="108"/>
      <c r="D6" s="8" t="s">
        <v>63</v>
      </c>
      <c r="E6" s="109" t="s">
        <v>64</v>
      </c>
      <c r="F6" s="109"/>
      <c r="G6" s="37" t="s">
        <v>65</v>
      </c>
      <c r="H6" s="37" t="s">
        <v>66</v>
      </c>
      <c r="I6" s="8" t="s">
        <v>67</v>
      </c>
      <c r="J6" s="8" t="s">
        <v>19</v>
      </c>
      <c r="K6" s="51">
        <f>100/2</f>
        <v>50</v>
      </c>
      <c r="L6" s="51">
        <f>100/2</f>
        <v>50</v>
      </c>
      <c r="M6" s="9"/>
      <c r="N6" s="9"/>
      <c r="O6" s="9"/>
      <c r="P6" s="9"/>
      <c r="Q6" s="9"/>
      <c r="R6" s="9"/>
      <c r="S6" s="9"/>
      <c r="T6" s="9"/>
      <c r="U6" s="9"/>
      <c r="V6" s="9"/>
      <c r="W6" s="10">
        <v>1</v>
      </c>
      <c r="X6" s="10">
        <v>1</v>
      </c>
      <c r="Y6" s="10">
        <f t="shared" ref="Y6:Y13" si="0">+X6/100%</f>
        <v>1</v>
      </c>
      <c r="Z6" s="60" t="s">
        <v>605</v>
      </c>
    </row>
    <row r="7" spans="1:26" ht="165" x14ac:dyDescent="0.3">
      <c r="A7" s="107"/>
      <c r="B7" s="108"/>
      <c r="C7" s="108"/>
      <c r="D7" s="8" t="s">
        <v>73</v>
      </c>
      <c r="E7" s="109" t="s">
        <v>74</v>
      </c>
      <c r="F7" s="109"/>
      <c r="G7" s="37" t="s">
        <v>75</v>
      </c>
      <c r="H7" s="37" t="s">
        <v>76</v>
      </c>
      <c r="I7" s="8" t="s">
        <v>77</v>
      </c>
      <c r="J7" s="8" t="s">
        <v>78</v>
      </c>
      <c r="K7" s="13"/>
      <c r="L7" s="13"/>
      <c r="M7" s="13"/>
      <c r="N7" s="13"/>
      <c r="O7" s="50"/>
      <c r="P7" s="44">
        <f>100/2</f>
        <v>50</v>
      </c>
      <c r="Q7" s="13"/>
      <c r="R7" s="13"/>
      <c r="S7" s="44">
        <f>100/2</f>
        <v>50</v>
      </c>
      <c r="T7" s="13"/>
      <c r="U7" s="13"/>
      <c r="V7" s="13"/>
      <c r="W7" s="10">
        <v>0</v>
      </c>
      <c r="X7" s="10">
        <v>0</v>
      </c>
      <c r="Y7" s="10">
        <f t="shared" si="0"/>
        <v>0</v>
      </c>
      <c r="Z7" s="60" t="s">
        <v>387</v>
      </c>
    </row>
    <row r="8" spans="1:26" ht="66" x14ac:dyDescent="0.3">
      <c r="A8" s="107"/>
      <c r="B8" s="108"/>
      <c r="C8" s="108"/>
      <c r="D8" s="8" t="s">
        <v>79</v>
      </c>
      <c r="E8" s="112" t="s">
        <v>80</v>
      </c>
      <c r="F8" s="112"/>
      <c r="G8" s="37" t="s">
        <v>81</v>
      </c>
      <c r="H8" s="37" t="s">
        <v>82</v>
      </c>
      <c r="I8" s="1" t="s">
        <v>78</v>
      </c>
      <c r="J8" s="8" t="s">
        <v>19</v>
      </c>
      <c r="K8" s="14"/>
      <c r="L8" s="1"/>
      <c r="M8" s="50"/>
      <c r="N8" s="50"/>
      <c r="O8" s="44">
        <f>100/3</f>
        <v>33.333333333333336</v>
      </c>
      <c r="P8" s="1"/>
      <c r="Q8" s="1"/>
      <c r="R8" s="44">
        <f>100/3</f>
        <v>33.333333333333336</v>
      </c>
      <c r="S8" s="1"/>
      <c r="T8" s="1"/>
      <c r="U8" s="44">
        <f>100/3</f>
        <v>33.333333333333336</v>
      </c>
      <c r="V8" s="1"/>
      <c r="W8" s="10">
        <v>0</v>
      </c>
      <c r="X8" s="10">
        <v>0</v>
      </c>
      <c r="Y8" s="10">
        <f t="shared" si="0"/>
        <v>0</v>
      </c>
      <c r="Z8" s="60" t="s">
        <v>387</v>
      </c>
    </row>
    <row r="9" spans="1:26" ht="66" x14ac:dyDescent="0.3">
      <c r="A9" s="107"/>
      <c r="B9" s="113" t="s">
        <v>83</v>
      </c>
      <c r="C9" s="113"/>
      <c r="D9" s="8" t="s">
        <v>84</v>
      </c>
      <c r="E9" s="109" t="s">
        <v>85</v>
      </c>
      <c r="F9" s="109"/>
      <c r="G9" s="37" t="s">
        <v>86</v>
      </c>
      <c r="H9" s="37" t="s">
        <v>87</v>
      </c>
      <c r="I9" s="8" t="s">
        <v>88</v>
      </c>
      <c r="J9" s="8" t="s">
        <v>89</v>
      </c>
      <c r="K9" s="14"/>
      <c r="L9" s="1"/>
      <c r="M9" s="1"/>
      <c r="N9" s="8"/>
      <c r="O9" s="8"/>
      <c r="P9" s="44">
        <f>100/7</f>
        <v>14.285714285714286</v>
      </c>
      <c r="Q9" s="44">
        <f>100/7</f>
        <v>14.285714285714286</v>
      </c>
      <c r="R9" s="44">
        <f>100/7</f>
        <v>14.285714285714286</v>
      </c>
      <c r="S9" s="44">
        <f>100/7</f>
        <v>14.285714285714286</v>
      </c>
      <c r="T9" s="44">
        <v>14.285714285714286</v>
      </c>
      <c r="U9" s="44">
        <v>14.285714285714286</v>
      </c>
      <c r="V9" s="44">
        <v>14.285714285714286</v>
      </c>
      <c r="W9" s="10">
        <v>0</v>
      </c>
      <c r="X9" s="10">
        <v>0</v>
      </c>
      <c r="Y9" s="10">
        <f t="shared" si="0"/>
        <v>0</v>
      </c>
      <c r="Z9" s="60" t="s">
        <v>387</v>
      </c>
    </row>
    <row r="10" spans="1:26" ht="66" x14ac:dyDescent="0.3">
      <c r="A10" s="107"/>
      <c r="B10" s="113"/>
      <c r="C10" s="113"/>
      <c r="D10" s="8" t="s">
        <v>90</v>
      </c>
      <c r="E10" s="109" t="s">
        <v>91</v>
      </c>
      <c r="F10" s="109"/>
      <c r="G10" s="37" t="s">
        <v>92</v>
      </c>
      <c r="H10" s="37" t="s">
        <v>93</v>
      </c>
      <c r="I10" s="8" t="s">
        <v>94</v>
      </c>
      <c r="J10" s="8" t="s">
        <v>95</v>
      </c>
      <c r="K10" s="13"/>
      <c r="L10" s="50"/>
      <c r="M10" s="50"/>
      <c r="N10" s="50"/>
      <c r="O10" s="51">
        <v>50</v>
      </c>
      <c r="P10" s="44">
        <v>50</v>
      </c>
      <c r="Q10" s="9"/>
      <c r="R10" s="9"/>
      <c r="S10" s="9"/>
      <c r="T10" s="9"/>
      <c r="U10" s="9"/>
      <c r="V10" s="9"/>
      <c r="W10" s="10">
        <v>0</v>
      </c>
      <c r="X10" s="10">
        <v>0</v>
      </c>
      <c r="Y10" s="10">
        <f t="shared" si="0"/>
        <v>0</v>
      </c>
      <c r="Z10" s="60" t="s">
        <v>387</v>
      </c>
    </row>
    <row r="11" spans="1:26" ht="66" x14ac:dyDescent="0.3">
      <c r="A11" s="107"/>
      <c r="B11" s="108" t="s">
        <v>105</v>
      </c>
      <c r="C11" s="108"/>
      <c r="D11" s="8" t="s">
        <v>106</v>
      </c>
      <c r="E11" s="109" t="s">
        <v>107</v>
      </c>
      <c r="F11" s="109"/>
      <c r="G11" s="37" t="s">
        <v>108</v>
      </c>
      <c r="H11" s="37" t="s">
        <v>109</v>
      </c>
      <c r="I11" s="8" t="s">
        <v>94</v>
      </c>
      <c r="J11" s="8" t="s">
        <v>19</v>
      </c>
      <c r="K11" s="9"/>
      <c r="L11" s="50"/>
      <c r="M11" s="50"/>
      <c r="N11" s="50"/>
      <c r="O11" s="51">
        <v>50</v>
      </c>
      <c r="P11" s="51">
        <v>50</v>
      </c>
      <c r="Q11" s="52"/>
      <c r="R11" s="52"/>
      <c r="S11" s="52"/>
      <c r="T11" s="52"/>
      <c r="U11" s="52"/>
      <c r="V11" s="52"/>
      <c r="W11" s="10">
        <v>0</v>
      </c>
      <c r="X11" s="10">
        <v>0</v>
      </c>
      <c r="Y11" s="10">
        <f t="shared" si="0"/>
        <v>0</v>
      </c>
      <c r="Z11" s="60" t="s">
        <v>387</v>
      </c>
    </row>
    <row r="12" spans="1:26" ht="115.5" x14ac:dyDescent="0.3">
      <c r="A12" s="107"/>
      <c r="B12" s="108" t="s">
        <v>115</v>
      </c>
      <c r="C12" s="108"/>
      <c r="D12" s="8" t="s">
        <v>116</v>
      </c>
      <c r="E12" s="112" t="s">
        <v>117</v>
      </c>
      <c r="F12" s="112"/>
      <c r="G12" s="37" t="s">
        <v>118</v>
      </c>
      <c r="H12" s="37" t="s">
        <v>119</v>
      </c>
      <c r="I12" s="8" t="s">
        <v>120</v>
      </c>
      <c r="J12" s="1" t="s">
        <v>94</v>
      </c>
      <c r="K12" s="5"/>
      <c r="L12" s="50"/>
      <c r="M12" s="50"/>
      <c r="N12" s="50"/>
      <c r="O12" s="51">
        <f>100/3</f>
        <v>33.333333333333336</v>
      </c>
      <c r="P12" s="51">
        <f>100/3</f>
        <v>33.333333333333336</v>
      </c>
      <c r="Q12" s="51">
        <f>100/3</f>
        <v>33.333333333333336</v>
      </c>
      <c r="R12" s="9"/>
      <c r="S12" s="9"/>
      <c r="T12" s="9"/>
      <c r="U12" s="9"/>
      <c r="V12" s="9"/>
      <c r="W12" s="10">
        <v>0</v>
      </c>
      <c r="X12" s="10">
        <v>0</v>
      </c>
      <c r="Y12" s="10">
        <f t="shared" si="0"/>
        <v>0</v>
      </c>
      <c r="Z12" s="60" t="s">
        <v>387</v>
      </c>
    </row>
    <row r="13" spans="1:26" ht="150.75" customHeight="1" x14ac:dyDescent="0.3">
      <c r="A13" s="38" t="s">
        <v>257</v>
      </c>
      <c r="B13" s="127" t="s">
        <v>152</v>
      </c>
      <c r="C13" s="128"/>
      <c r="D13" s="8" t="s">
        <v>158</v>
      </c>
      <c r="E13" s="129" t="s">
        <v>159</v>
      </c>
      <c r="F13" s="130"/>
      <c r="G13" s="16" t="s">
        <v>160</v>
      </c>
      <c r="H13" s="16" t="s">
        <v>161</v>
      </c>
      <c r="I13" s="8" t="s">
        <v>162</v>
      </c>
      <c r="J13" s="8" t="s">
        <v>19</v>
      </c>
      <c r="K13" s="8"/>
      <c r="L13" s="51">
        <f>100/11</f>
        <v>9.0909090909090917</v>
      </c>
      <c r="M13" s="51">
        <f t="shared" ref="M13:V13" si="1">100/11</f>
        <v>9.0909090909090917</v>
      </c>
      <c r="N13" s="51">
        <f t="shared" si="1"/>
        <v>9.0909090909090917</v>
      </c>
      <c r="O13" s="51">
        <f t="shared" si="1"/>
        <v>9.0909090909090917</v>
      </c>
      <c r="P13" s="51">
        <f t="shared" si="1"/>
        <v>9.0909090909090917</v>
      </c>
      <c r="Q13" s="51">
        <f t="shared" si="1"/>
        <v>9.0909090909090917</v>
      </c>
      <c r="R13" s="51">
        <f t="shared" si="1"/>
        <v>9.0909090909090917</v>
      </c>
      <c r="S13" s="51">
        <f t="shared" si="1"/>
        <v>9.0909090909090917</v>
      </c>
      <c r="T13" s="51">
        <f t="shared" si="1"/>
        <v>9.0909090909090917</v>
      </c>
      <c r="U13" s="51">
        <f t="shared" si="1"/>
        <v>9.0909090909090917</v>
      </c>
      <c r="V13" s="51">
        <f t="shared" si="1"/>
        <v>9.0909090909090917</v>
      </c>
      <c r="W13" s="10">
        <v>0.2727</v>
      </c>
      <c r="X13" s="10">
        <v>0.252</v>
      </c>
      <c r="Y13" s="10">
        <f t="shared" si="0"/>
        <v>0.252</v>
      </c>
      <c r="Z13" s="61" t="s">
        <v>395</v>
      </c>
    </row>
    <row r="14" spans="1:26" x14ac:dyDescent="0.3">
      <c r="W14" s="63">
        <f>+AVERAGE(W6:W13)</f>
        <v>0.15908749999999999</v>
      </c>
      <c r="X14" s="63">
        <f>+AVERAGE(X6:X13)</f>
        <v>0.1565</v>
      </c>
    </row>
  </sheetData>
  <autoFilter ref="A4:Z13">
    <filterColumn colId="1" showButton="0"/>
    <filterColumn colId="4"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autoFilter>
  <mergeCells count="25">
    <mergeCell ref="B13:C13"/>
    <mergeCell ref="E13:F13"/>
    <mergeCell ref="A6:A12"/>
    <mergeCell ref="B6:C8"/>
    <mergeCell ref="E6:F6"/>
    <mergeCell ref="E7:F7"/>
    <mergeCell ref="E8:F8"/>
    <mergeCell ref="B9:C10"/>
    <mergeCell ref="E9:F9"/>
    <mergeCell ref="E10:F10"/>
    <mergeCell ref="B11:C11"/>
    <mergeCell ref="E11:F11"/>
    <mergeCell ref="B12:C12"/>
    <mergeCell ref="E12:F12"/>
    <mergeCell ref="A3:Z3"/>
    <mergeCell ref="A4:A5"/>
    <mergeCell ref="B4:C5"/>
    <mergeCell ref="D4:D5"/>
    <mergeCell ref="E4:F5"/>
    <mergeCell ref="G4:G5"/>
    <mergeCell ref="H4:H5"/>
    <mergeCell ref="I4:I5"/>
    <mergeCell ref="J4:J5"/>
    <mergeCell ref="K4:V4"/>
    <mergeCell ref="W4:Z4"/>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14"/>
  <sheetViews>
    <sheetView topLeftCell="G11" zoomScale="66" zoomScaleNormal="66" workbookViewId="0">
      <selection activeCell="X13" sqref="X13"/>
    </sheetView>
  </sheetViews>
  <sheetFormatPr baseColWidth="10" defaultRowHeight="16.5" x14ac:dyDescent="0.3"/>
  <cols>
    <col min="1" max="1" width="17.28515625" style="7" customWidth="1"/>
    <col min="2" max="3" width="11.42578125" style="7"/>
    <col min="4" max="4" width="11.42578125" style="21"/>
    <col min="5" max="5" width="30.42578125" style="7" customWidth="1"/>
    <col min="6" max="6" width="42.140625" style="7" customWidth="1"/>
    <col min="7" max="7" width="22.42578125" style="7" customWidth="1"/>
    <col min="8" max="8" width="19" style="7" customWidth="1"/>
    <col min="9" max="9" width="29" style="7" customWidth="1"/>
    <col min="10" max="10" width="13.5703125" style="7" customWidth="1"/>
    <col min="11" max="22" width="5.85546875" style="7" customWidth="1"/>
    <col min="23" max="23" width="13.140625" style="7" customWidth="1"/>
    <col min="24" max="24" width="14.42578125" style="7" customWidth="1"/>
    <col min="25" max="25" width="12.140625" style="7" customWidth="1"/>
    <col min="26" max="26" width="64.85546875" style="7" customWidth="1"/>
    <col min="27" max="16384" width="11.42578125" style="7"/>
  </cols>
  <sheetData>
    <row r="3" spans="1:26" ht="42" customHeight="1" x14ac:dyDescent="0.3">
      <c r="A3" s="105" t="s">
        <v>252</v>
      </c>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1:26" ht="39.75" customHeight="1" x14ac:dyDescent="0.3">
      <c r="A4" s="106" t="s">
        <v>251</v>
      </c>
      <c r="B4" s="106" t="s">
        <v>264</v>
      </c>
      <c r="C4" s="106"/>
      <c r="D4" s="106" t="s">
        <v>265</v>
      </c>
      <c r="E4" s="106" t="s">
        <v>266</v>
      </c>
      <c r="F4" s="106"/>
      <c r="G4" s="106" t="s">
        <v>267</v>
      </c>
      <c r="H4" s="106" t="s">
        <v>268</v>
      </c>
      <c r="I4" s="106" t="s">
        <v>269</v>
      </c>
      <c r="J4" s="106" t="s">
        <v>270</v>
      </c>
      <c r="K4" s="106" t="s">
        <v>0</v>
      </c>
      <c r="L4" s="106"/>
      <c r="M4" s="106"/>
      <c r="N4" s="106"/>
      <c r="O4" s="106"/>
      <c r="P4" s="106"/>
      <c r="Q4" s="106"/>
      <c r="R4" s="106"/>
      <c r="S4" s="106"/>
      <c r="T4" s="106"/>
      <c r="U4" s="106"/>
      <c r="V4" s="106"/>
      <c r="W4" s="106" t="s">
        <v>247</v>
      </c>
      <c r="X4" s="106"/>
      <c r="Y4" s="106"/>
      <c r="Z4" s="106"/>
    </row>
    <row r="5" spans="1:26" ht="59.25" customHeight="1" x14ac:dyDescent="0.3">
      <c r="A5" s="106"/>
      <c r="B5" s="106"/>
      <c r="C5" s="106"/>
      <c r="D5" s="106"/>
      <c r="E5" s="106"/>
      <c r="F5" s="106"/>
      <c r="G5" s="106"/>
      <c r="H5" s="106"/>
      <c r="I5" s="106"/>
      <c r="J5" s="106"/>
      <c r="K5" s="56" t="s">
        <v>1</v>
      </c>
      <c r="L5" s="56" t="s">
        <v>2</v>
      </c>
      <c r="M5" s="56" t="s">
        <v>3</v>
      </c>
      <c r="N5" s="56" t="s">
        <v>4</v>
      </c>
      <c r="O5" s="56" t="s">
        <v>5</v>
      </c>
      <c r="P5" s="56" t="s">
        <v>6</v>
      </c>
      <c r="Q5" s="56" t="s">
        <v>7</v>
      </c>
      <c r="R5" s="56" t="s">
        <v>8</v>
      </c>
      <c r="S5" s="56" t="s">
        <v>9</v>
      </c>
      <c r="T5" s="56" t="s">
        <v>10</v>
      </c>
      <c r="U5" s="56" t="s">
        <v>11</v>
      </c>
      <c r="V5" s="56" t="s">
        <v>12</v>
      </c>
      <c r="W5" s="36" t="s">
        <v>248</v>
      </c>
      <c r="X5" s="36" t="s">
        <v>249</v>
      </c>
      <c r="Y5" s="36" t="s">
        <v>250</v>
      </c>
      <c r="Z5" s="36" t="s">
        <v>271</v>
      </c>
    </row>
    <row r="6" spans="1:26" ht="141" customHeight="1" x14ac:dyDescent="0.3">
      <c r="A6" s="107" t="s">
        <v>255</v>
      </c>
      <c r="B6" s="108" t="s">
        <v>62</v>
      </c>
      <c r="C6" s="108"/>
      <c r="D6" s="8" t="s">
        <v>63</v>
      </c>
      <c r="E6" s="109" t="s">
        <v>64</v>
      </c>
      <c r="F6" s="109"/>
      <c r="G6" s="37" t="s">
        <v>65</v>
      </c>
      <c r="H6" s="37" t="s">
        <v>66</v>
      </c>
      <c r="I6" s="8" t="s">
        <v>67</v>
      </c>
      <c r="J6" s="8" t="s">
        <v>19</v>
      </c>
      <c r="K6" s="51">
        <f>100/2</f>
        <v>50</v>
      </c>
      <c r="L6" s="51">
        <f>100/2</f>
        <v>50</v>
      </c>
      <c r="M6" s="9"/>
      <c r="N6" s="9"/>
      <c r="O6" s="9"/>
      <c r="P6" s="9"/>
      <c r="Q6" s="9"/>
      <c r="R6" s="9"/>
      <c r="S6" s="9"/>
      <c r="T6" s="9"/>
      <c r="U6" s="9"/>
      <c r="V6" s="9"/>
      <c r="W6" s="10">
        <v>1</v>
      </c>
      <c r="X6" s="10">
        <v>1</v>
      </c>
      <c r="Y6" s="10">
        <f t="shared" ref="Y6:Y13" si="0">+X6/100%</f>
        <v>1</v>
      </c>
      <c r="Z6" s="40" t="s">
        <v>397</v>
      </c>
    </row>
    <row r="7" spans="1:26" ht="165" x14ac:dyDescent="0.3">
      <c r="A7" s="107"/>
      <c r="B7" s="108"/>
      <c r="C7" s="108"/>
      <c r="D7" s="8" t="s">
        <v>73</v>
      </c>
      <c r="E7" s="109" t="s">
        <v>74</v>
      </c>
      <c r="F7" s="109"/>
      <c r="G7" s="37" t="s">
        <v>75</v>
      </c>
      <c r="H7" s="37" t="s">
        <v>76</v>
      </c>
      <c r="I7" s="8" t="s">
        <v>77</v>
      </c>
      <c r="J7" s="8" t="s">
        <v>78</v>
      </c>
      <c r="K7" s="13"/>
      <c r="L7" s="13"/>
      <c r="M7" s="13"/>
      <c r="N7" s="13"/>
      <c r="O7" s="50"/>
      <c r="P7" s="44">
        <f>100/2</f>
        <v>50</v>
      </c>
      <c r="Q7" s="13"/>
      <c r="R7" s="13"/>
      <c r="S7" s="44">
        <f>100/2</f>
        <v>50</v>
      </c>
      <c r="T7" s="13"/>
      <c r="U7" s="13"/>
      <c r="V7" s="13"/>
      <c r="W7" s="10">
        <v>0</v>
      </c>
      <c r="X7" s="10">
        <v>0</v>
      </c>
      <c r="Y7" s="10">
        <f t="shared" si="0"/>
        <v>0</v>
      </c>
      <c r="Z7" s="60" t="s">
        <v>387</v>
      </c>
    </row>
    <row r="8" spans="1:26" ht="66" x14ac:dyDescent="0.3">
      <c r="A8" s="107"/>
      <c r="B8" s="108"/>
      <c r="C8" s="108"/>
      <c r="D8" s="8" t="s">
        <v>79</v>
      </c>
      <c r="E8" s="112" t="s">
        <v>80</v>
      </c>
      <c r="F8" s="112"/>
      <c r="G8" s="37" t="s">
        <v>81</v>
      </c>
      <c r="H8" s="37" t="s">
        <v>82</v>
      </c>
      <c r="I8" s="1" t="s">
        <v>78</v>
      </c>
      <c r="J8" s="8" t="s">
        <v>19</v>
      </c>
      <c r="K8" s="14"/>
      <c r="L8" s="1"/>
      <c r="M8" s="50"/>
      <c r="N8" s="50"/>
      <c r="O8" s="44">
        <f>100/3</f>
        <v>33.333333333333336</v>
      </c>
      <c r="P8" s="1"/>
      <c r="Q8" s="1"/>
      <c r="R8" s="44">
        <f>100/3</f>
        <v>33.333333333333336</v>
      </c>
      <c r="S8" s="1"/>
      <c r="T8" s="1"/>
      <c r="U8" s="44">
        <f>100/3</f>
        <v>33.333333333333336</v>
      </c>
      <c r="V8" s="1"/>
      <c r="W8" s="10">
        <v>0</v>
      </c>
      <c r="X8" s="10">
        <v>0</v>
      </c>
      <c r="Y8" s="10">
        <f t="shared" si="0"/>
        <v>0</v>
      </c>
      <c r="Z8" s="60" t="s">
        <v>387</v>
      </c>
    </row>
    <row r="9" spans="1:26" ht="66" x14ac:dyDescent="0.3">
      <c r="A9" s="107"/>
      <c r="B9" s="113" t="s">
        <v>83</v>
      </c>
      <c r="C9" s="113"/>
      <c r="D9" s="8" t="s">
        <v>84</v>
      </c>
      <c r="E9" s="109" t="s">
        <v>85</v>
      </c>
      <c r="F9" s="109"/>
      <c r="G9" s="37" t="s">
        <v>86</v>
      </c>
      <c r="H9" s="37" t="s">
        <v>87</v>
      </c>
      <c r="I9" s="8" t="s">
        <v>88</v>
      </c>
      <c r="J9" s="8" t="s">
        <v>89</v>
      </c>
      <c r="K9" s="14"/>
      <c r="L9" s="1"/>
      <c r="M9" s="1"/>
      <c r="N9" s="8"/>
      <c r="O9" s="8"/>
      <c r="P9" s="44">
        <f>100/7</f>
        <v>14.285714285714286</v>
      </c>
      <c r="Q9" s="44">
        <f>100/7</f>
        <v>14.285714285714286</v>
      </c>
      <c r="R9" s="44">
        <f>100/7</f>
        <v>14.285714285714286</v>
      </c>
      <c r="S9" s="44">
        <f>100/7</f>
        <v>14.285714285714286</v>
      </c>
      <c r="T9" s="44">
        <v>14.285714285714286</v>
      </c>
      <c r="U9" s="44">
        <v>14.285714285714286</v>
      </c>
      <c r="V9" s="44">
        <v>14.285714285714286</v>
      </c>
      <c r="W9" s="10">
        <v>0</v>
      </c>
      <c r="X9" s="10">
        <v>0</v>
      </c>
      <c r="Y9" s="10">
        <f t="shared" si="0"/>
        <v>0</v>
      </c>
      <c r="Z9" s="60" t="s">
        <v>387</v>
      </c>
    </row>
    <row r="10" spans="1:26" ht="66" x14ac:dyDescent="0.3">
      <c r="A10" s="107"/>
      <c r="B10" s="113"/>
      <c r="C10" s="113"/>
      <c r="D10" s="8" t="s">
        <v>90</v>
      </c>
      <c r="E10" s="109" t="s">
        <v>91</v>
      </c>
      <c r="F10" s="109"/>
      <c r="G10" s="37" t="s">
        <v>92</v>
      </c>
      <c r="H10" s="37" t="s">
        <v>93</v>
      </c>
      <c r="I10" s="8" t="s">
        <v>94</v>
      </c>
      <c r="J10" s="8" t="s">
        <v>95</v>
      </c>
      <c r="K10" s="13"/>
      <c r="L10" s="50"/>
      <c r="M10" s="50"/>
      <c r="N10" s="50"/>
      <c r="O10" s="51">
        <v>50</v>
      </c>
      <c r="P10" s="44">
        <v>50</v>
      </c>
      <c r="Q10" s="9"/>
      <c r="R10" s="9"/>
      <c r="S10" s="9"/>
      <c r="T10" s="9"/>
      <c r="U10" s="9"/>
      <c r="V10" s="9"/>
      <c r="W10" s="10">
        <v>0</v>
      </c>
      <c r="X10" s="10">
        <v>0</v>
      </c>
      <c r="Y10" s="10">
        <f t="shared" si="0"/>
        <v>0</v>
      </c>
      <c r="Z10" s="60" t="s">
        <v>387</v>
      </c>
    </row>
    <row r="11" spans="1:26" ht="66" x14ac:dyDescent="0.3">
      <c r="A11" s="107"/>
      <c r="B11" s="108" t="s">
        <v>105</v>
      </c>
      <c r="C11" s="108"/>
      <c r="D11" s="8" t="s">
        <v>106</v>
      </c>
      <c r="E11" s="109" t="s">
        <v>107</v>
      </c>
      <c r="F11" s="109"/>
      <c r="G11" s="37" t="s">
        <v>108</v>
      </c>
      <c r="H11" s="37" t="s">
        <v>109</v>
      </c>
      <c r="I11" s="8" t="s">
        <v>94</v>
      </c>
      <c r="J11" s="8" t="s">
        <v>19</v>
      </c>
      <c r="K11" s="9"/>
      <c r="L11" s="50"/>
      <c r="M11" s="50"/>
      <c r="N11" s="50"/>
      <c r="O11" s="51">
        <v>50</v>
      </c>
      <c r="P11" s="51">
        <v>50</v>
      </c>
      <c r="Q11" s="52"/>
      <c r="R11" s="52"/>
      <c r="S11" s="52"/>
      <c r="T11" s="52"/>
      <c r="U11" s="52"/>
      <c r="V11" s="52"/>
      <c r="W11" s="10">
        <v>0</v>
      </c>
      <c r="X11" s="10">
        <v>0</v>
      </c>
      <c r="Y11" s="10">
        <f t="shared" si="0"/>
        <v>0</v>
      </c>
      <c r="Z11" s="60" t="s">
        <v>387</v>
      </c>
    </row>
    <row r="12" spans="1:26" ht="115.5" x14ac:dyDescent="0.3">
      <c r="A12" s="107"/>
      <c r="B12" s="108" t="s">
        <v>115</v>
      </c>
      <c r="C12" s="108"/>
      <c r="D12" s="8" t="s">
        <v>116</v>
      </c>
      <c r="E12" s="112" t="s">
        <v>117</v>
      </c>
      <c r="F12" s="112"/>
      <c r="G12" s="37" t="s">
        <v>118</v>
      </c>
      <c r="H12" s="37" t="s">
        <v>119</v>
      </c>
      <c r="I12" s="8" t="s">
        <v>120</v>
      </c>
      <c r="J12" s="1" t="s">
        <v>94</v>
      </c>
      <c r="K12" s="5"/>
      <c r="L12" s="50"/>
      <c r="M12" s="50"/>
      <c r="N12" s="50"/>
      <c r="O12" s="51">
        <f>100/3</f>
        <v>33.333333333333336</v>
      </c>
      <c r="P12" s="51">
        <f>100/3</f>
        <v>33.333333333333336</v>
      </c>
      <c r="Q12" s="51">
        <f>100/3</f>
        <v>33.333333333333336</v>
      </c>
      <c r="R12" s="9"/>
      <c r="S12" s="9"/>
      <c r="T12" s="9"/>
      <c r="U12" s="9"/>
      <c r="V12" s="9"/>
      <c r="W12" s="10">
        <v>0</v>
      </c>
      <c r="X12" s="10">
        <v>0</v>
      </c>
      <c r="Y12" s="10">
        <f t="shared" si="0"/>
        <v>0</v>
      </c>
      <c r="Z12" s="60" t="s">
        <v>387</v>
      </c>
    </row>
    <row r="13" spans="1:26" ht="150.75" customHeight="1" x14ac:dyDescent="0.3">
      <c r="A13" s="38" t="s">
        <v>257</v>
      </c>
      <c r="B13" s="127" t="s">
        <v>152</v>
      </c>
      <c r="C13" s="128"/>
      <c r="D13" s="8" t="s">
        <v>158</v>
      </c>
      <c r="E13" s="129" t="s">
        <v>159</v>
      </c>
      <c r="F13" s="130"/>
      <c r="G13" s="16" t="s">
        <v>160</v>
      </c>
      <c r="H13" s="16" t="s">
        <v>161</v>
      </c>
      <c r="I13" s="8" t="s">
        <v>162</v>
      </c>
      <c r="J13" s="8" t="s">
        <v>19</v>
      </c>
      <c r="K13" s="8"/>
      <c r="L13" s="51">
        <f>100/11</f>
        <v>9.0909090909090917</v>
      </c>
      <c r="M13" s="51">
        <f t="shared" ref="M13:V13" si="1">100/11</f>
        <v>9.0909090909090917</v>
      </c>
      <c r="N13" s="51">
        <f t="shared" si="1"/>
        <v>9.0909090909090917</v>
      </c>
      <c r="O13" s="51">
        <f t="shared" si="1"/>
        <v>9.0909090909090917</v>
      </c>
      <c r="P13" s="51">
        <f t="shared" si="1"/>
        <v>9.0909090909090917</v>
      </c>
      <c r="Q13" s="51">
        <f t="shared" si="1"/>
        <v>9.0909090909090917</v>
      </c>
      <c r="R13" s="51">
        <f t="shared" si="1"/>
        <v>9.0909090909090917</v>
      </c>
      <c r="S13" s="51">
        <f t="shared" si="1"/>
        <v>9.0909090909090917</v>
      </c>
      <c r="T13" s="51">
        <f t="shared" si="1"/>
        <v>9.0909090909090917</v>
      </c>
      <c r="U13" s="51">
        <f t="shared" si="1"/>
        <v>9.0909090909090917</v>
      </c>
      <c r="V13" s="51">
        <f t="shared" si="1"/>
        <v>9.0909090909090917</v>
      </c>
      <c r="W13" s="10">
        <v>0.2727</v>
      </c>
      <c r="X13" s="10">
        <v>0.14399999999999999</v>
      </c>
      <c r="Y13" s="10">
        <f t="shared" si="0"/>
        <v>0.14399999999999999</v>
      </c>
      <c r="Z13" s="61" t="s">
        <v>396</v>
      </c>
    </row>
    <row r="14" spans="1:26" x14ac:dyDescent="0.3">
      <c r="W14" s="63">
        <f>+AVERAGE(W6:W13)</f>
        <v>0.15908749999999999</v>
      </c>
      <c r="X14" s="63">
        <f>+AVERAGE(X6:X13)</f>
        <v>0.14299999999999999</v>
      </c>
    </row>
  </sheetData>
  <autoFilter ref="A4:Z13">
    <filterColumn colId="1" showButton="0"/>
    <filterColumn colId="4"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autoFilter>
  <mergeCells count="25">
    <mergeCell ref="B13:C13"/>
    <mergeCell ref="E13:F13"/>
    <mergeCell ref="A6:A12"/>
    <mergeCell ref="B6:C8"/>
    <mergeCell ref="E6:F6"/>
    <mergeCell ref="E7:F7"/>
    <mergeCell ref="E8:F8"/>
    <mergeCell ref="B9:C10"/>
    <mergeCell ref="E9:F9"/>
    <mergeCell ref="E10:F10"/>
    <mergeCell ref="B11:C11"/>
    <mergeCell ref="E11:F11"/>
    <mergeCell ref="B12:C12"/>
    <mergeCell ref="E12:F12"/>
    <mergeCell ref="A3:Z3"/>
    <mergeCell ref="A4:A5"/>
    <mergeCell ref="B4:C5"/>
    <mergeCell ref="D4:D5"/>
    <mergeCell ref="E4:F5"/>
    <mergeCell ref="G4:G5"/>
    <mergeCell ref="H4:H5"/>
    <mergeCell ref="I4:I5"/>
    <mergeCell ref="J4:J5"/>
    <mergeCell ref="K4:V4"/>
    <mergeCell ref="W4:Z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4"/>
  <sheetViews>
    <sheetView topLeftCell="H10" zoomScale="66" zoomScaleNormal="66" workbookViewId="0">
      <selection activeCell="X14" sqref="X14"/>
    </sheetView>
  </sheetViews>
  <sheetFormatPr baseColWidth="10" defaultRowHeight="16.5" x14ac:dyDescent="0.3"/>
  <cols>
    <col min="1" max="1" width="17.28515625" style="7" customWidth="1"/>
    <col min="2" max="3" width="13.85546875" style="83" customWidth="1"/>
    <col min="4" max="4" width="11.42578125" style="21"/>
    <col min="5" max="5" width="30.42578125" style="7" customWidth="1"/>
    <col min="6" max="6" width="42.140625" style="7" customWidth="1"/>
    <col min="7" max="7" width="27.140625" style="7" customWidth="1"/>
    <col min="8" max="8" width="22" style="7" customWidth="1"/>
    <col min="9" max="9" width="29" style="7" customWidth="1"/>
    <col min="10" max="10" width="29.7109375" style="7" customWidth="1"/>
    <col min="11" max="22" width="5.85546875" style="7" customWidth="1"/>
    <col min="23" max="23" width="13.140625" style="7" customWidth="1"/>
    <col min="24" max="24" width="14.42578125" style="7" customWidth="1"/>
    <col min="25" max="25" width="12.140625" style="7" customWidth="1"/>
    <col min="26" max="26" width="64.85546875" style="7" customWidth="1"/>
    <col min="27" max="16384" width="11.42578125" style="7"/>
  </cols>
  <sheetData>
    <row r="2" spans="1:26" ht="17.25" thickBot="1" x14ac:dyDescent="0.35"/>
    <row r="3" spans="1:26" ht="42" customHeight="1" thickBot="1" x14ac:dyDescent="0.35">
      <c r="A3" s="137" t="s">
        <v>252</v>
      </c>
      <c r="B3" s="138"/>
      <c r="C3" s="138"/>
      <c r="D3" s="138"/>
      <c r="E3" s="138"/>
      <c r="F3" s="138"/>
      <c r="G3" s="138"/>
      <c r="H3" s="138"/>
      <c r="I3" s="138"/>
      <c r="J3" s="138"/>
      <c r="K3" s="138"/>
      <c r="L3" s="138"/>
      <c r="M3" s="138"/>
      <c r="N3" s="138"/>
      <c r="O3" s="138"/>
      <c r="P3" s="138"/>
      <c r="Q3" s="138"/>
      <c r="R3" s="138"/>
      <c r="S3" s="138"/>
      <c r="T3" s="138"/>
      <c r="U3" s="138"/>
      <c r="V3" s="138"/>
      <c r="W3" s="138"/>
      <c r="X3" s="138"/>
      <c r="Y3" s="138"/>
      <c r="Z3" s="139"/>
    </row>
    <row r="4" spans="1:26" ht="39.75" customHeight="1" x14ac:dyDescent="0.3">
      <c r="A4" s="140" t="s">
        <v>251</v>
      </c>
      <c r="B4" s="141" t="s">
        <v>264</v>
      </c>
      <c r="C4" s="141"/>
      <c r="D4" s="140" t="s">
        <v>265</v>
      </c>
      <c r="E4" s="140" t="s">
        <v>266</v>
      </c>
      <c r="F4" s="140"/>
      <c r="G4" s="140" t="s">
        <v>267</v>
      </c>
      <c r="H4" s="140" t="s">
        <v>268</v>
      </c>
      <c r="I4" s="140" t="s">
        <v>269</v>
      </c>
      <c r="J4" s="140" t="s">
        <v>270</v>
      </c>
      <c r="K4" s="140" t="s">
        <v>0</v>
      </c>
      <c r="L4" s="140"/>
      <c r="M4" s="140"/>
      <c r="N4" s="140"/>
      <c r="O4" s="140"/>
      <c r="P4" s="140"/>
      <c r="Q4" s="140"/>
      <c r="R4" s="140"/>
      <c r="S4" s="140"/>
      <c r="T4" s="140"/>
      <c r="U4" s="140"/>
      <c r="V4" s="140"/>
      <c r="W4" s="140" t="s">
        <v>247</v>
      </c>
      <c r="X4" s="140"/>
      <c r="Y4" s="140"/>
      <c r="Z4" s="140"/>
    </row>
    <row r="5" spans="1:26" ht="59.25" customHeight="1" x14ac:dyDescent="0.3">
      <c r="A5" s="106"/>
      <c r="B5" s="142"/>
      <c r="C5" s="142"/>
      <c r="D5" s="106"/>
      <c r="E5" s="106"/>
      <c r="F5" s="106"/>
      <c r="G5" s="106"/>
      <c r="H5" s="106"/>
      <c r="I5" s="106"/>
      <c r="J5" s="106"/>
      <c r="K5" s="56" t="s">
        <v>1</v>
      </c>
      <c r="L5" s="56" t="s">
        <v>2</v>
      </c>
      <c r="M5" s="56" t="s">
        <v>3</v>
      </c>
      <c r="N5" s="56" t="s">
        <v>4</v>
      </c>
      <c r="O5" s="56" t="s">
        <v>5</v>
      </c>
      <c r="P5" s="56" t="s">
        <v>6</v>
      </c>
      <c r="Q5" s="56" t="s">
        <v>7</v>
      </c>
      <c r="R5" s="56" t="s">
        <v>8</v>
      </c>
      <c r="S5" s="56" t="s">
        <v>9</v>
      </c>
      <c r="T5" s="56" t="s">
        <v>10</v>
      </c>
      <c r="U5" s="56" t="s">
        <v>11</v>
      </c>
      <c r="V5" s="56" t="s">
        <v>12</v>
      </c>
      <c r="W5" s="71" t="s">
        <v>248</v>
      </c>
      <c r="X5" s="71" t="s">
        <v>249</v>
      </c>
      <c r="Y5" s="71" t="s">
        <v>250</v>
      </c>
      <c r="Z5" s="71" t="s">
        <v>271</v>
      </c>
    </row>
    <row r="6" spans="1:26" ht="141" customHeight="1" x14ac:dyDescent="0.3">
      <c r="A6" s="107" t="s">
        <v>255</v>
      </c>
      <c r="B6" s="133" t="s">
        <v>62</v>
      </c>
      <c r="C6" s="133"/>
      <c r="D6" s="8" t="s">
        <v>63</v>
      </c>
      <c r="E6" s="134" t="s">
        <v>64</v>
      </c>
      <c r="F6" s="135"/>
      <c r="G6" s="40" t="s">
        <v>65</v>
      </c>
      <c r="H6" s="40" t="s">
        <v>66</v>
      </c>
      <c r="I6" s="8" t="s">
        <v>67</v>
      </c>
      <c r="J6" s="8" t="s">
        <v>19</v>
      </c>
      <c r="K6" s="51">
        <f>100/2</f>
        <v>50</v>
      </c>
      <c r="L6" s="51">
        <f>100/2</f>
        <v>50</v>
      </c>
      <c r="M6" s="9"/>
      <c r="N6" s="9"/>
      <c r="O6" s="9"/>
      <c r="P6" s="9"/>
      <c r="Q6" s="9"/>
      <c r="R6" s="9"/>
      <c r="S6" s="9"/>
      <c r="T6" s="9"/>
      <c r="U6" s="9"/>
      <c r="V6" s="9"/>
      <c r="W6" s="10">
        <v>1</v>
      </c>
      <c r="X6" s="10">
        <v>1</v>
      </c>
      <c r="Y6" s="10">
        <f t="shared" ref="Y6:Y13" si="0">+X6/100%</f>
        <v>1</v>
      </c>
      <c r="Z6" s="40" t="s">
        <v>599</v>
      </c>
    </row>
    <row r="7" spans="1:26" ht="82.5" x14ac:dyDescent="0.3">
      <c r="A7" s="107"/>
      <c r="B7" s="133"/>
      <c r="C7" s="133"/>
      <c r="D7" s="8" t="s">
        <v>73</v>
      </c>
      <c r="E7" s="109" t="s">
        <v>74</v>
      </c>
      <c r="F7" s="109"/>
      <c r="G7" s="69" t="s">
        <v>75</v>
      </c>
      <c r="H7" s="69" t="s">
        <v>76</v>
      </c>
      <c r="I7" s="8" t="s">
        <v>77</v>
      </c>
      <c r="J7" s="8" t="s">
        <v>78</v>
      </c>
      <c r="K7" s="13"/>
      <c r="L7" s="13"/>
      <c r="M7" s="13"/>
      <c r="N7" s="13"/>
      <c r="O7" s="50"/>
      <c r="P7" s="44">
        <f>100/2</f>
        <v>50</v>
      </c>
      <c r="Q7" s="13"/>
      <c r="R7" s="13"/>
      <c r="S7" s="44">
        <f>100/2</f>
        <v>50</v>
      </c>
      <c r="T7" s="13"/>
      <c r="U7" s="13"/>
      <c r="V7" s="13"/>
      <c r="W7" s="10">
        <v>0</v>
      </c>
      <c r="X7" s="10">
        <v>0</v>
      </c>
      <c r="Y7" s="10">
        <f t="shared" si="0"/>
        <v>0</v>
      </c>
      <c r="Z7" s="60" t="s">
        <v>387</v>
      </c>
    </row>
    <row r="8" spans="1:26" ht="66" x14ac:dyDescent="0.3">
      <c r="A8" s="107"/>
      <c r="B8" s="133"/>
      <c r="C8" s="133"/>
      <c r="D8" s="8" t="s">
        <v>79</v>
      </c>
      <c r="E8" s="112" t="s">
        <v>80</v>
      </c>
      <c r="F8" s="112"/>
      <c r="G8" s="69" t="s">
        <v>81</v>
      </c>
      <c r="H8" s="69" t="s">
        <v>82</v>
      </c>
      <c r="I8" s="1" t="s">
        <v>78</v>
      </c>
      <c r="J8" s="8" t="s">
        <v>19</v>
      </c>
      <c r="K8" s="14"/>
      <c r="L8" s="1"/>
      <c r="M8" s="50"/>
      <c r="N8" s="50"/>
      <c r="O8" s="44">
        <f>100/3</f>
        <v>33.333333333333336</v>
      </c>
      <c r="P8" s="1"/>
      <c r="Q8" s="1"/>
      <c r="R8" s="44">
        <f>100/3</f>
        <v>33.333333333333336</v>
      </c>
      <c r="S8" s="1"/>
      <c r="T8" s="1"/>
      <c r="U8" s="44">
        <f>100/3</f>
        <v>33.333333333333336</v>
      </c>
      <c r="V8" s="1"/>
      <c r="W8" s="10">
        <v>0</v>
      </c>
      <c r="X8" s="10">
        <v>0</v>
      </c>
      <c r="Y8" s="10">
        <f t="shared" si="0"/>
        <v>0</v>
      </c>
      <c r="Z8" s="60" t="s">
        <v>387</v>
      </c>
    </row>
    <row r="9" spans="1:26" ht="94.5" customHeight="1" x14ac:dyDescent="0.3">
      <c r="A9" s="107"/>
      <c r="B9" s="136" t="s">
        <v>83</v>
      </c>
      <c r="C9" s="136"/>
      <c r="D9" s="8" t="s">
        <v>84</v>
      </c>
      <c r="E9" s="109" t="s">
        <v>85</v>
      </c>
      <c r="F9" s="109"/>
      <c r="G9" s="69" t="s">
        <v>86</v>
      </c>
      <c r="H9" s="69" t="s">
        <v>87</v>
      </c>
      <c r="I9" s="8" t="s">
        <v>88</v>
      </c>
      <c r="J9" s="8" t="s">
        <v>89</v>
      </c>
      <c r="K9" s="14"/>
      <c r="L9" s="1"/>
      <c r="M9" s="1"/>
      <c r="N9" s="8"/>
      <c r="O9" s="8"/>
      <c r="P9" s="44">
        <f>100/7</f>
        <v>14.285714285714286</v>
      </c>
      <c r="Q9" s="44">
        <f>100/7</f>
        <v>14.285714285714286</v>
      </c>
      <c r="R9" s="44">
        <f>100/7</f>
        <v>14.285714285714286</v>
      </c>
      <c r="S9" s="44">
        <f>100/7</f>
        <v>14.285714285714286</v>
      </c>
      <c r="T9" s="44">
        <v>14.285714285714286</v>
      </c>
      <c r="U9" s="44">
        <v>14.285714285714286</v>
      </c>
      <c r="V9" s="44">
        <v>14.285714285714286</v>
      </c>
      <c r="W9" s="10">
        <v>0</v>
      </c>
      <c r="X9" s="10">
        <v>0</v>
      </c>
      <c r="Y9" s="10">
        <f t="shared" si="0"/>
        <v>0</v>
      </c>
      <c r="Z9" s="60" t="s">
        <v>387</v>
      </c>
    </row>
    <row r="10" spans="1:26" ht="49.5" x14ac:dyDescent="0.3">
      <c r="A10" s="107"/>
      <c r="B10" s="136"/>
      <c r="C10" s="136"/>
      <c r="D10" s="8" t="s">
        <v>90</v>
      </c>
      <c r="E10" s="109" t="s">
        <v>91</v>
      </c>
      <c r="F10" s="109"/>
      <c r="G10" s="69" t="s">
        <v>92</v>
      </c>
      <c r="H10" s="40" t="s">
        <v>93</v>
      </c>
      <c r="I10" s="8" t="s">
        <v>94</v>
      </c>
      <c r="J10" s="8" t="s">
        <v>95</v>
      </c>
      <c r="K10" s="13"/>
      <c r="L10" s="50"/>
      <c r="M10" s="50"/>
      <c r="N10" s="50"/>
      <c r="O10" s="51">
        <v>50</v>
      </c>
      <c r="P10" s="44">
        <v>50</v>
      </c>
      <c r="Q10" s="9"/>
      <c r="R10" s="9"/>
      <c r="S10" s="9"/>
      <c r="T10" s="9"/>
      <c r="U10" s="9"/>
      <c r="V10" s="9"/>
      <c r="W10" s="10">
        <v>0</v>
      </c>
      <c r="X10" s="10">
        <v>0</v>
      </c>
      <c r="Y10" s="10">
        <f t="shared" si="0"/>
        <v>0</v>
      </c>
      <c r="Z10" s="60" t="s">
        <v>387</v>
      </c>
    </row>
    <row r="11" spans="1:26" ht="66" x14ac:dyDescent="0.3">
      <c r="A11" s="107"/>
      <c r="B11" s="133" t="s">
        <v>105</v>
      </c>
      <c r="C11" s="133"/>
      <c r="D11" s="8" t="s">
        <v>106</v>
      </c>
      <c r="E11" s="109" t="s">
        <v>107</v>
      </c>
      <c r="F11" s="109"/>
      <c r="G11" s="69" t="s">
        <v>108</v>
      </c>
      <c r="H11" s="69" t="s">
        <v>109</v>
      </c>
      <c r="I11" s="8" t="s">
        <v>94</v>
      </c>
      <c r="J11" s="8" t="s">
        <v>19</v>
      </c>
      <c r="K11" s="9"/>
      <c r="L11" s="50"/>
      <c r="M11" s="50"/>
      <c r="N11" s="50"/>
      <c r="O11" s="51">
        <v>50</v>
      </c>
      <c r="P11" s="51">
        <v>50</v>
      </c>
      <c r="Q11" s="52"/>
      <c r="R11" s="52"/>
      <c r="S11" s="52"/>
      <c r="T11" s="52"/>
      <c r="U11" s="52"/>
      <c r="V11" s="52"/>
      <c r="W11" s="10">
        <v>0</v>
      </c>
      <c r="X11" s="10">
        <v>0</v>
      </c>
      <c r="Y11" s="10">
        <f t="shared" si="0"/>
        <v>0</v>
      </c>
      <c r="Z11" s="60" t="s">
        <v>387</v>
      </c>
    </row>
    <row r="12" spans="1:26" ht="82.5" x14ac:dyDescent="0.3">
      <c r="A12" s="107"/>
      <c r="B12" s="133" t="s">
        <v>115</v>
      </c>
      <c r="C12" s="133"/>
      <c r="D12" s="8" t="s">
        <v>116</v>
      </c>
      <c r="E12" s="112" t="s">
        <v>117</v>
      </c>
      <c r="F12" s="112"/>
      <c r="G12" s="69" t="s">
        <v>118</v>
      </c>
      <c r="H12" s="69" t="s">
        <v>119</v>
      </c>
      <c r="I12" s="8" t="s">
        <v>120</v>
      </c>
      <c r="J12" s="1" t="s">
        <v>94</v>
      </c>
      <c r="K12" s="5"/>
      <c r="L12" s="50"/>
      <c r="M12" s="50"/>
      <c r="N12" s="50"/>
      <c r="O12" s="51">
        <f>100/3</f>
        <v>33.333333333333336</v>
      </c>
      <c r="P12" s="51">
        <f>100/3</f>
        <v>33.333333333333336</v>
      </c>
      <c r="Q12" s="51">
        <f>100/3</f>
        <v>33.333333333333336</v>
      </c>
      <c r="R12" s="9"/>
      <c r="S12" s="9"/>
      <c r="T12" s="9"/>
      <c r="U12" s="9"/>
      <c r="V12" s="9"/>
      <c r="W12" s="10">
        <v>0</v>
      </c>
      <c r="X12" s="10">
        <v>0</v>
      </c>
      <c r="Y12" s="10">
        <f t="shared" si="0"/>
        <v>0</v>
      </c>
      <c r="Z12" s="60" t="s">
        <v>387</v>
      </c>
    </row>
    <row r="13" spans="1:26" ht="140.25" customHeight="1" x14ac:dyDescent="0.3">
      <c r="A13" s="70" t="s">
        <v>257</v>
      </c>
      <c r="B13" s="131" t="s">
        <v>152</v>
      </c>
      <c r="C13" s="132"/>
      <c r="D13" s="8" t="s">
        <v>158</v>
      </c>
      <c r="E13" s="129" t="s">
        <v>159</v>
      </c>
      <c r="F13" s="130"/>
      <c r="G13" s="16" t="s">
        <v>160</v>
      </c>
      <c r="H13" s="16" t="s">
        <v>161</v>
      </c>
      <c r="I13" s="8" t="s">
        <v>162</v>
      </c>
      <c r="J13" s="8" t="s">
        <v>19</v>
      </c>
      <c r="K13" s="8"/>
      <c r="L13" s="51">
        <f>100/11</f>
        <v>9.0909090909090917</v>
      </c>
      <c r="M13" s="51">
        <f t="shared" ref="M13:V13" si="1">100/11</f>
        <v>9.0909090909090917</v>
      </c>
      <c r="N13" s="51">
        <f t="shared" si="1"/>
        <v>9.0909090909090917</v>
      </c>
      <c r="O13" s="51">
        <f t="shared" si="1"/>
        <v>9.0909090909090917</v>
      </c>
      <c r="P13" s="51">
        <f t="shared" si="1"/>
        <v>9.0909090909090917</v>
      </c>
      <c r="Q13" s="51">
        <f t="shared" si="1"/>
        <v>9.0909090909090917</v>
      </c>
      <c r="R13" s="51">
        <f t="shared" si="1"/>
        <v>9.0909090909090917</v>
      </c>
      <c r="S13" s="51">
        <f t="shared" si="1"/>
        <v>9.0909090909090917</v>
      </c>
      <c r="T13" s="51">
        <f t="shared" si="1"/>
        <v>9.0909090909090917</v>
      </c>
      <c r="U13" s="51">
        <f t="shared" si="1"/>
        <v>9.0909090909090917</v>
      </c>
      <c r="V13" s="51">
        <f t="shared" si="1"/>
        <v>9.0909090909090917</v>
      </c>
      <c r="W13" s="10">
        <v>0.2727</v>
      </c>
      <c r="X13" s="10">
        <v>0.19800000000000001</v>
      </c>
      <c r="Y13" s="10">
        <f t="shared" si="0"/>
        <v>0.19800000000000001</v>
      </c>
      <c r="Z13" s="61" t="s">
        <v>540</v>
      </c>
    </row>
    <row r="14" spans="1:26" x14ac:dyDescent="0.3">
      <c r="W14" s="63">
        <f>+AVERAGE(W6:W13)</f>
        <v>0.15908749999999999</v>
      </c>
      <c r="X14" s="63">
        <f>+AVERAGE(X6:X13)</f>
        <v>0.14974999999999999</v>
      </c>
    </row>
  </sheetData>
  <autoFilter ref="A4:Z13">
    <filterColumn colId="1" showButton="0"/>
    <filterColumn colId="4"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autoFilter>
  <mergeCells count="25">
    <mergeCell ref="B13:C13"/>
    <mergeCell ref="E13:F13"/>
    <mergeCell ref="A6:A12"/>
    <mergeCell ref="B6:C8"/>
    <mergeCell ref="E6:F6"/>
    <mergeCell ref="E7:F7"/>
    <mergeCell ref="E8:F8"/>
    <mergeCell ref="B9:C10"/>
    <mergeCell ref="E9:F9"/>
    <mergeCell ref="E10:F10"/>
    <mergeCell ref="B11:C11"/>
    <mergeCell ref="E11:F11"/>
    <mergeCell ref="B12:C12"/>
    <mergeCell ref="E12:F12"/>
    <mergeCell ref="A3:Z3"/>
    <mergeCell ref="A4:A5"/>
    <mergeCell ref="B4:C5"/>
    <mergeCell ref="D4:D5"/>
    <mergeCell ref="E4:F5"/>
    <mergeCell ref="G4:G5"/>
    <mergeCell ref="H4:H5"/>
    <mergeCell ref="I4:I5"/>
    <mergeCell ref="J4:J5"/>
    <mergeCell ref="K4:V4"/>
    <mergeCell ref="W4:Z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B72F4"/>
  </sheetPr>
  <dimension ref="A3:N275"/>
  <sheetViews>
    <sheetView topLeftCell="C227" zoomScale="60" zoomScaleNormal="60" workbookViewId="0">
      <selection activeCell="M237" sqref="M237"/>
    </sheetView>
  </sheetViews>
  <sheetFormatPr baseColWidth="10" defaultRowHeight="12.75" x14ac:dyDescent="0.2"/>
  <cols>
    <col min="1" max="1" width="11.42578125" style="22"/>
    <col min="2" max="2" width="45" style="34" customWidth="1"/>
    <col min="3" max="3" width="26.140625" style="27" customWidth="1"/>
    <col min="4" max="4" width="26.140625" style="28" customWidth="1"/>
    <col min="5" max="5" width="23.42578125" style="28" customWidth="1"/>
    <col min="6" max="6" width="27.85546875" style="28" customWidth="1"/>
    <col min="7" max="7" width="27.42578125" style="28" customWidth="1"/>
    <col min="8" max="8" width="39.140625" style="28" customWidth="1"/>
    <col min="9" max="12" width="24.42578125" style="28" customWidth="1"/>
    <col min="13" max="16384" width="11.42578125" style="22"/>
  </cols>
  <sheetData>
    <row r="3" spans="1:14" x14ac:dyDescent="0.2">
      <c r="B3" s="143" t="s">
        <v>272</v>
      </c>
      <c r="C3" s="144"/>
      <c r="D3" s="144"/>
      <c r="E3" s="144"/>
      <c r="F3" s="144"/>
      <c r="G3" s="144"/>
      <c r="H3" s="144"/>
      <c r="I3" s="144"/>
      <c r="J3" s="144"/>
      <c r="K3" s="144"/>
      <c r="L3" s="144"/>
      <c r="M3" s="144"/>
      <c r="N3" s="144"/>
    </row>
    <row r="4" spans="1:14" x14ac:dyDescent="0.2">
      <c r="B4" s="144"/>
      <c r="C4" s="144"/>
      <c r="D4" s="144"/>
      <c r="E4" s="144"/>
      <c r="F4" s="144"/>
      <c r="G4" s="144"/>
      <c r="H4" s="144"/>
      <c r="I4" s="144"/>
      <c r="J4" s="144"/>
      <c r="K4" s="144"/>
      <c r="L4" s="144"/>
      <c r="M4" s="144"/>
      <c r="N4" s="144"/>
    </row>
    <row r="5" spans="1:14" customFormat="1" ht="15.75" customHeight="1" x14ac:dyDescent="0.2">
      <c r="A5" s="22"/>
      <c r="B5" s="144"/>
      <c r="C5" s="144"/>
      <c r="D5" s="144"/>
      <c r="E5" s="144"/>
      <c r="F5" s="144"/>
      <c r="G5" s="144"/>
      <c r="H5" s="144"/>
      <c r="I5" s="144"/>
      <c r="J5" s="144"/>
      <c r="K5" s="144"/>
      <c r="L5" s="144"/>
      <c r="M5" s="144"/>
      <c r="N5" s="144"/>
    </row>
    <row r="6" spans="1:14" customFormat="1" ht="15.75" customHeight="1" x14ac:dyDescent="0.2">
      <c r="A6" s="22"/>
      <c r="B6" s="144"/>
      <c r="C6" s="144"/>
      <c r="D6" s="144"/>
      <c r="E6" s="144"/>
      <c r="F6" s="144"/>
      <c r="G6" s="144"/>
      <c r="H6" s="144"/>
      <c r="I6" s="144"/>
      <c r="J6" s="144"/>
      <c r="K6" s="144"/>
      <c r="L6" s="144"/>
      <c r="M6" s="144"/>
      <c r="N6" s="144"/>
    </row>
    <row r="7" spans="1:14" customFormat="1" ht="15.75" customHeight="1" x14ac:dyDescent="0.2">
      <c r="A7" s="22"/>
      <c r="B7" s="144"/>
      <c r="C7" s="144"/>
      <c r="D7" s="144"/>
      <c r="E7" s="144"/>
      <c r="F7" s="144"/>
      <c r="G7" s="144"/>
      <c r="H7" s="144"/>
      <c r="I7" s="144"/>
      <c r="J7" s="144"/>
      <c r="K7" s="144"/>
      <c r="L7" s="144"/>
      <c r="M7" s="144"/>
      <c r="N7" s="144"/>
    </row>
    <row r="8" spans="1:14" customFormat="1" x14ac:dyDescent="0.2">
      <c r="A8" s="22"/>
      <c r="B8" s="31" t="s">
        <v>273</v>
      </c>
      <c r="C8" s="145" t="s">
        <v>274</v>
      </c>
      <c r="D8" s="145"/>
      <c r="E8" s="145"/>
      <c r="F8" s="145"/>
      <c r="G8" s="145"/>
      <c r="H8" s="145"/>
      <c r="I8" s="145"/>
      <c r="J8" s="145"/>
      <c r="K8" s="145"/>
      <c r="L8" s="145"/>
      <c r="M8" s="22"/>
    </row>
    <row r="9" spans="1:14" ht="16.5" customHeight="1" x14ac:dyDescent="0.2">
      <c r="B9" s="32" t="s">
        <v>275</v>
      </c>
      <c r="C9" s="23" t="s">
        <v>289</v>
      </c>
      <c r="D9" s="23" t="s">
        <v>290</v>
      </c>
      <c r="E9" s="23" t="s">
        <v>291</v>
      </c>
      <c r="F9" s="23" t="s">
        <v>301</v>
      </c>
      <c r="G9" s="23" t="s">
        <v>300</v>
      </c>
      <c r="H9" s="23" t="s">
        <v>299</v>
      </c>
      <c r="I9" s="23" t="s">
        <v>292</v>
      </c>
      <c r="J9" s="23" t="s">
        <v>293</v>
      </c>
      <c r="K9" s="23" t="s">
        <v>296</v>
      </c>
      <c r="L9" s="23" t="s">
        <v>297</v>
      </c>
    </row>
    <row r="10" spans="1:14" x14ac:dyDescent="0.2">
      <c r="B10" s="33" t="s">
        <v>276</v>
      </c>
      <c r="C10" s="24" t="s">
        <v>295</v>
      </c>
      <c r="D10" s="24" t="s">
        <v>295</v>
      </c>
      <c r="E10" s="24" t="s">
        <v>295</v>
      </c>
      <c r="F10" s="24" t="s">
        <v>295</v>
      </c>
      <c r="G10" s="24" t="s">
        <v>295</v>
      </c>
      <c r="H10" s="24" t="s">
        <v>295</v>
      </c>
      <c r="I10" s="24" t="s">
        <v>295</v>
      </c>
      <c r="J10" s="24" t="s">
        <v>295</v>
      </c>
      <c r="K10" s="25" t="s">
        <v>294</v>
      </c>
      <c r="L10" s="25" t="s">
        <v>294</v>
      </c>
    </row>
    <row r="11" spans="1:14" x14ac:dyDescent="0.2">
      <c r="B11" s="33" t="s">
        <v>277</v>
      </c>
      <c r="C11" s="24" t="s">
        <v>295</v>
      </c>
      <c r="D11" s="24" t="s">
        <v>295</v>
      </c>
      <c r="E11" s="24" t="s">
        <v>295</v>
      </c>
      <c r="F11" s="24" t="s">
        <v>295</v>
      </c>
      <c r="G11" s="24" t="s">
        <v>295</v>
      </c>
      <c r="H11" s="24" t="s">
        <v>295</v>
      </c>
      <c r="I11" s="24" t="s">
        <v>295</v>
      </c>
      <c r="J11" s="24" t="s">
        <v>295</v>
      </c>
      <c r="K11" s="25" t="s">
        <v>295</v>
      </c>
      <c r="L11" s="25" t="s">
        <v>295</v>
      </c>
    </row>
    <row r="12" spans="1:14" x14ac:dyDescent="0.2">
      <c r="B12" s="33" t="s">
        <v>278</v>
      </c>
      <c r="C12" s="24" t="s">
        <v>295</v>
      </c>
      <c r="D12" s="24" t="s">
        <v>295</v>
      </c>
      <c r="E12" s="24" t="s">
        <v>295</v>
      </c>
      <c r="F12" s="24" t="s">
        <v>295</v>
      </c>
      <c r="G12" s="24" t="s">
        <v>295</v>
      </c>
      <c r="H12" s="24" t="s">
        <v>295</v>
      </c>
      <c r="I12" s="24" t="s">
        <v>295</v>
      </c>
      <c r="J12" s="24" t="s">
        <v>295</v>
      </c>
      <c r="K12" s="25" t="s">
        <v>295</v>
      </c>
      <c r="L12" s="25" t="s">
        <v>295</v>
      </c>
    </row>
    <row r="13" spans="1:14" x14ac:dyDescent="0.2">
      <c r="B13" s="33" t="s">
        <v>279</v>
      </c>
      <c r="C13" s="24" t="s">
        <v>295</v>
      </c>
      <c r="D13" s="24" t="s">
        <v>295</v>
      </c>
      <c r="E13" s="24" t="s">
        <v>295</v>
      </c>
      <c r="F13" s="24" t="s">
        <v>295</v>
      </c>
      <c r="G13" s="24" t="s">
        <v>295</v>
      </c>
      <c r="H13" s="24" t="s">
        <v>295</v>
      </c>
      <c r="I13" s="24" t="s">
        <v>295</v>
      </c>
      <c r="J13" s="24" t="s">
        <v>295</v>
      </c>
      <c r="K13" s="25" t="s">
        <v>295</v>
      </c>
      <c r="L13" s="25" t="s">
        <v>295</v>
      </c>
    </row>
    <row r="14" spans="1:14" x14ac:dyDescent="0.2">
      <c r="B14" s="33" t="s">
        <v>280</v>
      </c>
      <c r="C14" s="24" t="s">
        <v>295</v>
      </c>
      <c r="D14" s="24" t="s">
        <v>295</v>
      </c>
      <c r="E14" s="24" t="s">
        <v>295</v>
      </c>
      <c r="F14" s="24" t="s">
        <v>295</v>
      </c>
      <c r="G14" s="24" t="s">
        <v>295</v>
      </c>
      <c r="H14" s="24" t="s">
        <v>19</v>
      </c>
      <c r="I14" s="24" t="s">
        <v>295</v>
      </c>
      <c r="J14" s="24" t="s">
        <v>295</v>
      </c>
      <c r="K14" s="25" t="s">
        <v>294</v>
      </c>
      <c r="L14" s="25" t="s">
        <v>294</v>
      </c>
    </row>
    <row r="15" spans="1:14" x14ac:dyDescent="0.2">
      <c r="B15" s="33" t="s">
        <v>281</v>
      </c>
      <c r="C15" s="24" t="s">
        <v>295</v>
      </c>
      <c r="D15" s="24" t="s">
        <v>295</v>
      </c>
      <c r="E15" s="24" t="s">
        <v>295</v>
      </c>
      <c r="F15" s="24" t="s">
        <v>295</v>
      </c>
      <c r="G15" s="24" t="s">
        <v>295</v>
      </c>
      <c r="H15" s="24" t="s">
        <v>19</v>
      </c>
      <c r="I15" s="24" t="s">
        <v>295</v>
      </c>
      <c r="J15" s="24" t="s">
        <v>295</v>
      </c>
      <c r="K15" s="25" t="s">
        <v>294</v>
      </c>
      <c r="L15" s="25" t="s">
        <v>294</v>
      </c>
      <c r="M15" s="26">
        <f>54*27%/60</f>
        <v>0.24300000000000002</v>
      </c>
    </row>
    <row r="16" spans="1:14" x14ac:dyDescent="0.2">
      <c r="M16" s="28"/>
    </row>
    <row r="17" spans="2:13" x14ac:dyDescent="0.2">
      <c r="B17" s="34" t="s">
        <v>282</v>
      </c>
      <c r="M17" s="28"/>
    </row>
    <row r="18" spans="2:13" x14ac:dyDescent="0.2">
      <c r="D18" s="27"/>
      <c r="E18" s="27"/>
      <c r="F18" s="27"/>
      <c r="G18" s="27"/>
      <c r="H18" s="27"/>
      <c r="I18" s="29"/>
      <c r="J18" s="29"/>
      <c r="K18" s="29"/>
      <c r="L18" s="29"/>
      <c r="M18" s="28"/>
    </row>
    <row r="19" spans="2:13" x14ac:dyDescent="0.2">
      <c r="D19" s="27"/>
      <c r="E19" s="27"/>
      <c r="F19" s="27"/>
      <c r="G19" s="27"/>
      <c r="H19" s="27"/>
      <c r="I19" s="29"/>
      <c r="J19" s="29"/>
      <c r="K19" s="29"/>
      <c r="L19" s="29"/>
      <c r="M19" s="28"/>
    </row>
    <row r="20" spans="2:13" x14ac:dyDescent="0.2">
      <c r="B20" s="31" t="s">
        <v>273</v>
      </c>
      <c r="C20" s="30" t="s">
        <v>274</v>
      </c>
      <c r="D20" s="30"/>
      <c r="E20" s="30"/>
      <c r="F20" s="30"/>
      <c r="G20" s="30"/>
      <c r="H20" s="30">
        <v>14</v>
      </c>
      <c r="I20" s="30"/>
      <c r="J20" s="30"/>
      <c r="K20" s="30"/>
      <c r="L20" s="30"/>
    </row>
    <row r="21" spans="2:13" x14ac:dyDescent="0.2">
      <c r="B21" s="32" t="s">
        <v>283</v>
      </c>
      <c r="C21" s="23" t="s">
        <v>311</v>
      </c>
      <c r="D21" s="23" t="s">
        <v>310</v>
      </c>
      <c r="E21" s="23" t="s">
        <v>309</v>
      </c>
      <c r="F21" s="23" t="s">
        <v>307</v>
      </c>
      <c r="G21" s="23" t="s">
        <v>306</v>
      </c>
      <c r="H21" s="23" t="s">
        <v>305</v>
      </c>
      <c r="I21" s="23" t="s">
        <v>303</v>
      </c>
      <c r="J21" s="23" t="s">
        <v>302</v>
      </c>
      <c r="K21" s="23" t="s">
        <v>315</v>
      </c>
      <c r="L21" s="23" t="s">
        <v>298</v>
      </c>
    </row>
    <row r="22" spans="2:13" x14ac:dyDescent="0.2">
      <c r="B22" s="33" t="s">
        <v>276</v>
      </c>
      <c r="C22" s="25" t="s">
        <v>295</v>
      </c>
      <c r="D22" s="25" t="s">
        <v>295</v>
      </c>
      <c r="E22" s="25" t="s">
        <v>295</v>
      </c>
      <c r="F22" s="25" t="s">
        <v>295</v>
      </c>
      <c r="G22" s="25" t="s">
        <v>295</v>
      </c>
      <c r="H22" s="25" t="s">
        <v>295</v>
      </c>
      <c r="I22" s="25" t="s">
        <v>295</v>
      </c>
      <c r="J22" s="25" t="s">
        <v>295</v>
      </c>
      <c r="K22" s="25" t="s">
        <v>294</v>
      </c>
      <c r="L22" s="25" t="s">
        <v>295</v>
      </c>
    </row>
    <row r="23" spans="2:13" x14ac:dyDescent="0.2">
      <c r="B23" s="33" t="s">
        <v>277</v>
      </c>
      <c r="C23" s="25" t="s">
        <v>295</v>
      </c>
      <c r="D23" s="25" t="s">
        <v>295</v>
      </c>
      <c r="E23" s="25" t="s">
        <v>295</v>
      </c>
      <c r="F23" s="25" t="s">
        <v>295</v>
      </c>
      <c r="G23" s="25" t="s">
        <v>295</v>
      </c>
      <c r="H23" s="25" t="s">
        <v>295</v>
      </c>
      <c r="I23" s="25" t="s">
        <v>295</v>
      </c>
      <c r="J23" s="25" t="s">
        <v>295</v>
      </c>
      <c r="K23" s="25" t="s">
        <v>295</v>
      </c>
      <c r="L23" s="25" t="s">
        <v>295</v>
      </c>
    </row>
    <row r="24" spans="2:13" x14ac:dyDescent="0.2">
      <c r="B24" s="33" t="s">
        <v>278</v>
      </c>
      <c r="C24" s="25" t="s">
        <v>295</v>
      </c>
      <c r="D24" s="25" t="s">
        <v>295</v>
      </c>
      <c r="E24" s="25" t="s">
        <v>295</v>
      </c>
      <c r="F24" s="25" t="s">
        <v>295</v>
      </c>
      <c r="G24" s="25" t="s">
        <v>295</v>
      </c>
      <c r="H24" s="25" t="s">
        <v>295</v>
      </c>
      <c r="I24" s="25" t="s">
        <v>295</v>
      </c>
      <c r="J24" s="25" t="s">
        <v>295</v>
      </c>
      <c r="K24" s="25" t="s">
        <v>295</v>
      </c>
      <c r="L24" s="25" t="s">
        <v>295</v>
      </c>
    </row>
    <row r="25" spans="2:13" x14ac:dyDescent="0.2">
      <c r="B25" s="33" t="s">
        <v>279</v>
      </c>
      <c r="C25" s="25" t="s">
        <v>304</v>
      </c>
      <c r="D25" s="25" t="s">
        <v>295</v>
      </c>
      <c r="E25" s="25" t="s">
        <v>295</v>
      </c>
      <c r="F25" s="25" t="s">
        <v>295</v>
      </c>
      <c r="G25" s="25" t="s">
        <v>294</v>
      </c>
      <c r="H25" s="25" t="s">
        <v>295</v>
      </c>
      <c r="I25" s="25" t="s">
        <v>312</v>
      </c>
      <c r="J25" s="25" t="s">
        <v>295</v>
      </c>
      <c r="K25" s="25" t="s">
        <v>295</v>
      </c>
      <c r="L25" s="25" t="s">
        <v>295</v>
      </c>
    </row>
    <row r="26" spans="2:13" x14ac:dyDescent="0.2">
      <c r="B26" s="33" t="s">
        <v>280</v>
      </c>
      <c r="C26" s="25" t="s">
        <v>294</v>
      </c>
      <c r="D26" s="25" t="s">
        <v>294</v>
      </c>
      <c r="E26" s="25" t="s">
        <v>294</v>
      </c>
      <c r="F26" s="25" t="s">
        <v>294</v>
      </c>
      <c r="G26" s="25" t="s">
        <v>294</v>
      </c>
      <c r="H26" s="25" t="s">
        <v>295</v>
      </c>
      <c r="I26" s="25" t="s">
        <v>294</v>
      </c>
      <c r="J26" s="25" t="s">
        <v>294</v>
      </c>
      <c r="K26" s="25" t="s">
        <v>294</v>
      </c>
      <c r="L26" s="25" t="s">
        <v>294</v>
      </c>
    </row>
    <row r="27" spans="2:13" x14ac:dyDescent="0.2">
      <c r="B27" s="33" t="s">
        <v>281</v>
      </c>
      <c r="C27" s="25" t="s">
        <v>308</v>
      </c>
      <c r="D27" s="25" t="s">
        <v>308</v>
      </c>
      <c r="E27" s="25" t="s">
        <v>308</v>
      </c>
      <c r="F27" s="25" t="s">
        <v>308</v>
      </c>
      <c r="G27" s="25" t="s">
        <v>294</v>
      </c>
      <c r="H27" s="25" t="s">
        <v>295</v>
      </c>
      <c r="I27" s="25" t="s">
        <v>294</v>
      </c>
      <c r="J27" s="25" t="s">
        <v>294</v>
      </c>
      <c r="K27" s="25" t="s">
        <v>294</v>
      </c>
      <c r="L27" s="25" t="s">
        <v>294</v>
      </c>
      <c r="M27" s="26">
        <f>38*27%/60</f>
        <v>0.17100000000000001</v>
      </c>
    </row>
    <row r="28" spans="2:13" x14ac:dyDescent="0.2">
      <c r="M28" s="28"/>
    </row>
    <row r="29" spans="2:13" x14ac:dyDescent="0.2">
      <c r="B29" s="34" t="s">
        <v>282</v>
      </c>
      <c r="M29" s="28"/>
    </row>
    <row r="31" spans="2:13" x14ac:dyDescent="0.2">
      <c r="B31" s="34" t="s">
        <v>314</v>
      </c>
    </row>
    <row r="32" spans="2:13" x14ac:dyDescent="0.2">
      <c r="B32" s="34" t="s">
        <v>313</v>
      </c>
    </row>
    <row r="37" spans="2:13" x14ac:dyDescent="0.2">
      <c r="B37" s="31" t="s">
        <v>273</v>
      </c>
      <c r="C37" s="145" t="s">
        <v>274</v>
      </c>
      <c r="D37" s="145"/>
      <c r="E37" s="145"/>
      <c r="F37" s="145"/>
      <c r="G37" s="145"/>
      <c r="H37" s="145"/>
      <c r="I37" s="145"/>
      <c r="J37" s="145"/>
      <c r="K37" s="145"/>
      <c r="L37" s="145"/>
    </row>
    <row r="38" spans="2:13" ht="25.5" x14ac:dyDescent="0.2">
      <c r="B38" s="32" t="s">
        <v>284</v>
      </c>
      <c r="C38" s="23" t="s">
        <v>334</v>
      </c>
      <c r="D38" s="23" t="s">
        <v>333</v>
      </c>
      <c r="E38" s="23" t="s">
        <v>332</v>
      </c>
      <c r="F38" s="23" t="s">
        <v>330</v>
      </c>
      <c r="G38" s="23" t="s">
        <v>329</v>
      </c>
      <c r="H38" s="23" t="s">
        <v>328</v>
      </c>
      <c r="I38" s="23" t="s">
        <v>327</v>
      </c>
      <c r="J38" s="23" t="s">
        <v>326</v>
      </c>
      <c r="K38" s="23" t="s">
        <v>317</v>
      </c>
      <c r="L38" s="23" t="s">
        <v>316</v>
      </c>
    </row>
    <row r="39" spans="2:13" x14ac:dyDescent="0.2">
      <c r="B39" s="33" t="s">
        <v>276</v>
      </c>
      <c r="C39" s="24" t="s">
        <v>295</v>
      </c>
      <c r="D39" s="25" t="s">
        <v>295</v>
      </c>
      <c r="E39" s="25" t="s">
        <v>295</v>
      </c>
      <c r="F39" s="25" t="s">
        <v>295</v>
      </c>
      <c r="G39" s="25" t="s">
        <v>295</v>
      </c>
      <c r="H39" s="25" t="s">
        <v>295</v>
      </c>
      <c r="I39" s="25" t="s">
        <v>295</v>
      </c>
      <c r="J39" s="25" t="s">
        <v>295</v>
      </c>
      <c r="K39" s="25" t="s">
        <v>294</v>
      </c>
      <c r="L39" s="25" t="s">
        <v>294</v>
      </c>
    </row>
    <row r="40" spans="2:13" x14ac:dyDescent="0.2">
      <c r="B40" s="33" t="s">
        <v>277</v>
      </c>
      <c r="C40" s="24" t="s">
        <v>295</v>
      </c>
      <c r="D40" s="25" t="s">
        <v>295</v>
      </c>
      <c r="E40" s="25" t="s">
        <v>295</v>
      </c>
      <c r="F40" s="25" t="s">
        <v>295</v>
      </c>
      <c r="G40" s="25" t="s">
        <v>295</v>
      </c>
      <c r="H40" s="25" t="s">
        <v>295</v>
      </c>
      <c r="I40" s="25" t="s">
        <v>295</v>
      </c>
      <c r="J40" s="25" t="s">
        <v>295</v>
      </c>
      <c r="K40" s="25" t="s">
        <v>295</v>
      </c>
      <c r="L40" s="25" t="s">
        <v>295</v>
      </c>
    </row>
    <row r="41" spans="2:13" x14ac:dyDescent="0.2">
      <c r="B41" s="33" t="s">
        <v>278</v>
      </c>
      <c r="C41" s="24" t="s">
        <v>295</v>
      </c>
      <c r="D41" s="25" t="s">
        <v>295</v>
      </c>
      <c r="E41" s="25" t="s">
        <v>295</v>
      </c>
      <c r="F41" s="25" t="s">
        <v>295</v>
      </c>
      <c r="G41" s="25" t="s">
        <v>295</v>
      </c>
      <c r="H41" s="25" t="s">
        <v>295</v>
      </c>
      <c r="I41" s="25" t="s">
        <v>295</v>
      </c>
      <c r="J41" s="25" t="s">
        <v>295</v>
      </c>
      <c r="K41" s="25" t="s">
        <v>295</v>
      </c>
      <c r="L41" s="25" t="s">
        <v>295</v>
      </c>
    </row>
    <row r="42" spans="2:13" x14ac:dyDescent="0.2">
      <c r="B42" s="33" t="s">
        <v>279</v>
      </c>
      <c r="C42" s="24" t="s">
        <v>295</v>
      </c>
      <c r="D42" s="25" t="s">
        <v>294</v>
      </c>
      <c r="E42" s="25" t="s">
        <v>304</v>
      </c>
      <c r="F42" s="25" t="s">
        <v>304</v>
      </c>
      <c r="G42" s="25" t="s">
        <v>295</v>
      </c>
      <c r="H42" s="25" t="s">
        <v>312</v>
      </c>
      <c r="I42" s="25" t="s">
        <v>295</v>
      </c>
      <c r="J42" s="25" t="s">
        <v>295</v>
      </c>
      <c r="K42" s="25" t="s">
        <v>294</v>
      </c>
      <c r="L42" s="25" t="s">
        <v>295</v>
      </c>
    </row>
    <row r="43" spans="2:13" x14ac:dyDescent="0.2">
      <c r="B43" s="33" t="s">
        <v>280</v>
      </c>
      <c r="C43" s="24" t="s">
        <v>294</v>
      </c>
      <c r="D43" s="25" t="s">
        <v>294</v>
      </c>
      <c r="E43" s="25" t="s">
        <v>294</v>
      </c>
      <c r="F43" s="25" t="s">
        <v>294</v>
      </c>
      <c r="G43" s="25" t="s">
        <v>294</v>
      </c>
      <c r="H43" s="25" t="s">
        <v>294</v>
      </c>
      <c r="I43" s="25" t="s">
        <v>295</v>
      </c>
      <c r="J43" s="25" t="s">
        <v>295</v>
      </c>
      <c r="K43" s="25" t="s">
        <v>294</v>
      </c>
      <c r="L43" s="25" t="s">
        <v>294</v>
      </c>
    </row>
    <row r="44" spans="2:13" x14ac:dyDescent="0.2">
      <c r="B44" s="33" t="s">
        <v>281</v>
      </c>
      <c r="C44" s="24" t="s">
        <v>294</v>
      </c>
      <c r="D44" s="25" t="s">
        <v>294</v>
      </c>
      <c r="E44" s="25" t="s">
        <v>294</v>
      </c>
      <c r="F44" s="25" t="s">
        <v>294</v>
      </c>
      <c r="G44" s="25" t="s">
        <v>294</v>
      </c>
      <c r="H44" s="25" t="s">
        <v>294</v>
      </c>
      <c r="I44" s="25" t="s">
        <v>295</v>
      </c>
      <c r="J44" s="25" t="s">
        <v>295</v>
      </c>
      <c r="K44" s="25" t="s">
        <v>294</v>
      </c>
      <c r="L44" s="25" t="s">
        <v>294</v>
      </c>
      <c r="M44" s="26">
        <f>37*27%/60</f>
        <v>0.16650000000000001</v>
      </c>
    </row>
    <row r="45" spans="2:13" x14ac:dyDescent="0.2">
      <c r="M45" s="28"/>
    </row>
    <row r="46" spans="2:13" x14ac:dyDescent="0.2">
      <c r="B46" s="34" t="s">
        <v>282</v>
      </c>
      <c r="M46" s="28"/>
    </row>
    <row r="47" spans="2:13" x14ac:dyDescent="0.2">
      <c r="B47" s="34" t="s">
        <v>331</v>
      </c>
      <c r="M47" s="28"/>
    </row>
    <row r="48" spans="2:13" x14ac:dyDescent="0.2">
      <c r="B48" s="34" t="s">
        <v>314</v>
      </c>
    </row>
    <row r="50" spans="2:13" x14ac:dyDescent="0.2">
      <c r="B50" s="31" t="s">
        <v>273</v>
      </c>
      <c r="C50" s="145" t="s">
        <v>274</v>
      </c>
      <c r="D50" s="145"/>
      <c r="E50" s="145"/>
      <c r="F50" s="145"/>
      <c r="G50" s="145"/>
      <c r="H50" s="145"/>
      <c r="I50" s="145"/>
      <c r="J50" s="145"/>
      <c r="K50" s="145"/>
      <c r="L50" s="145"/>
    </row>
    <row r="51" spans="2:13" ht="25.5" x14ac:dyDescent="0.2">
      <c r="B51" s="32" t="s">
        <v>285</v>
      </c>
      <c r="C51" s="23" t="s">
        <v>346</v>
      </c>
      <c r="D51" s="23" t="s">
        <v>345</v>
      </c>
      <c r="E51" s="23" t="s">
        <v>344</v>
      </c>
      <c r="F51" s="23" t="s">
        <v>343</v>
      </c>
      <c r="G51" s="23" t="s">
        <v>342</v>
      </c>
      <c r="H51" s="23" t="s">
        <v>341</v>
      </c>
      <c r="I51" s="23" t="s">
        <v>338</v>
      </c>
      <c r="J51" s="23" t="s">
        <v>337</v>
      </c>
      <c r="K51" s="23" t="s">
        <v>319</v>
      </c>
      <c r="L51" s="23" t="s">
        <v>318</v>
      </c>
    </row>
    <row r="52" spans="2:13" x14ac:dyDescent="0.2">
      <c r="B52" s="33" t="s">
        <v>276</v>
      </c>
      <c r="C52" s="25" t="s">
        <v>295</v>
      </c>
      <c r="D52" s="25" t="s">
        <v>295</v>
      </c>
      <c r="E52" s="25" t="s">
        <v>295</v>
      </c>
      <c r="F52" s="25" t="s">
        <v>295</v>
      </c>
      <c r="G52" s="25" t="s">
        <v>295</v>
      </c>
      <c r="H52" s="25" t="s">
        <v>295</v>
      </c>
      <c r="I52" s="25" t="s">
        <v>295</v>
      </c>
      <c r="J52" s="25" t="s">
        <v>295</v>
      </c>
      <c r="K52" s="25" t="s">
        <v>295</v>
      </c>
      <c r="L52" s="25" t="s">
        <v>294</v>
      </c>
    </row>
    <row r="53" spans="2:13" x14ac:dyDescent="0.2">
      <c r="B53" s="33" t="s">
        <v>277</v>
      </c>
      <c r="C53" s="25" t="s">
        <v>295</v>
      </c>
      <c r="D53" s="25" t="s">
        <v>295</v>
      </c>
      <c r="E53" s="25" t="s">
        <v>295</v>
      </c>
      <c r="F53" s="25" t="s">
        <v>295</v>
      </c>
      <c r="G53" s="25" t="s">
        <v>295</v>
      </c>
      <c r="H53" s="25" t="s">
        <v>295</v>
      </c>
      <c r="I53" s="25" t="s">
        <v>295</v>
      </c>
      <c r="J53" s="25" t="s">
        <v>295</v>
      </c>
      <c r="K53" s="25" t="s">
        <v>295</v>
      </c>
      <c r="L53" s="25" t="s">
        <v>295</v>
      </c>
    </row>
    <row r="54" spans="2:13" x14ac:dyDescent="0.2">
      <c r="B54" s="33" t="s">
        <v>278</v>
      </c>
      <c r="C54" s="25" t="s">
        <v>295</v>
      </c>
      <c r="D54" s="25" t="s">
        <v>295</v>
      </c>
      <c r="E54" s="25" t="s">
        <v>295</v>
      </c>
      <c r="F54" s="25" t="s">
        <v>295</v>
      </c>
      <c r="G54" s="25" t="s">
        <v>295</v>
      </c>
      <c r="H54" s="25" t="s">
        <v>295</v>
      </c>
      <c r="I54" s="25" t="s">
        <v>295</v>
      </c>
      <c r="J54" s="25" t="s">
        <v>295</v>
      </c>
      <c r="K54" s="25" t="s">
        <v>295</v>
      </c>
      <c r="L54" s="25" t="s">
        <v>295</v>
      </c>
    </row>
    <row r="55" spans="2:13" x14ac:dyDescent="0.2">
      <c r="B55" s="33" t="s">
        <v>279</v>
      </c>
      <c r="C55" s="25" t="s">
        <v>295</v>
      </c>
      <c r="D55" s="25" t="s">
        <v>295</v>
      </c>
      <c r="E55" s="25" t="s">
        <v>295</v>
      </c>
      <c r="F55" s="25" t="s">
        <v>295</v>
      </c>
      <c r="G55" s="25" t="s">
        <v>295</v>
      </c>
      <c r="H55" s="25" t="s">
        <v>295</v>
      </c>
      <c r="I55" s="25" t="s">
        <v>295</v>
      </c>
      <c r="J55" s="25" t="s">
        <v>295</v>
      </c>
      <c r="K55" s="25" t="s">
        <v>295</v>
      </c>
      <c r="L55" s="25" t="s">
        <v>295</v>
      </c>
    </row>
    <row r="56" spans="2:13" x14ac:dyDescent="0.2">
      <c r="B56" s="33" t="s">
        <v>280</v>
      </c>
      <c r="C56" s="25" t="s">
        <v>295</v>
      </c>
      <c r="D56" s="25" t="s">
        <v>295</v>
      </c>
      <c r="E56" s="25" t="s">
        <v>295</v>
      </c>
      <c r="F56" s="25" t="s">
        <v>295</v>
      </c>
      <c r="G56" s="25" t="s">
        <v>295</v>
      </c>
      <c r="H56" s="25" t="s">
        <v>294</v>
      </c>
      <c r="I56" s="25" t="s">
        <v>339</v>
      </c>
      <c r="J56" s="25" t="s">
        <v>336</v>
      </c>
      <c r="K56" s="25" t="s">
        <v>295</v>
      </c>
      <c r="L56" s="25" t="s">
        <v>294</v>
      </c>
    </row>
    <row r="57" spans="2:13" x14ac:dyDescent="0.2">
      <c r="B57" s="33" t="s">
        <v>281</v>
      </c>
      <c r="C57" s="25" t="s">
        <v>295</v>
      </c>
      <c r="D57" s="25" t="s">
        <v>295</v>
      </c>
      <c r="E57" s="25" t="s">
        <v>295</v>
      </c>
      <c r="F57" s="25" t="s">
        <v>295</v>
      </c>
      <c r="G57" s="25" t="s">
        <v>295</v>
      </c>
      <c r="H57" s="25" t="s">
        <v>294</v>
      </c>
      <c r="I57" s="25" t="s">
        <v>339</v>
      </c>
      <c r="J57" s="25" t="s">
        <v>336</v>
      </c>
      <c r="K57" s="25" t="s">
        <v>295</v>
      </c>
      <c r="L57" s="25" t="s">
        <v>294</v>
      </c>
      <c r="M57" s="26">
        <f>55*27%/60</f>
        <v>0.24750000000000003</v>
      </c>
    </row>
    <row r="58" spans="2:13" x14ac:dyDescent="0.2">
      <c r="M58" s="28"/>
    </row>
    <row r="59" spans="2:13" x14ac:dyDescent="0.2">
      <c r="B59" s="34" t="s">
        <v>282</v>
      </c>
      <c r="M59" s="28"/>
    </row>
    <row r="60" spans="2:13" x14ac:dyDescent="0.2">
      <c r="B60" s="34" t="s">
        <v>335</v>
      </c>
    </row>
    <row r="61" spans="2:13" x14ac:dyDescent="0.2">
      <c r="B61" s="34" t="s">
        <v>340</v>
      </c>
    </row>
    <row r="66" spans="2:13" x14ac:dyDescent="0.2">
      <c r="B66" s="31" t="s">
        <v>273</v>
      </c>
      <c r="C66" s="145" t="s">
        <v>274</v>
      </c>
      <c r="D66" s="145"/>
      <c r="E66" s="145"/>
      <c r="F66" s="145"/>
      <c r="G66" s="145"/>
      <c r="H66" s="145"/>
      <c r="I66" s="145"/>
      <c r="J66" s="145"/>
      <c r="K66" s="145"/>
      <c r="L66" s="145"/>
    </row>
    <row r="67" spans="2:13" x14ac:dyDescent="0.2">
      <c r="B67" s="32" t="s">
        <v>286</v>
      </c>
      <c r="C67" s="23" t="s">
        <v>356</v>
      </c>
      <c r="D67" s="23" t="s">
        <v>355</v>
      </c>
      <c r="E67" s="23" t="s">
        <v>354</v>
      </c>
      <c r="F67" s="23" t="s">
        <v>353</v>
      </c>
      <c r="G67" s="23" t="s">
        <v>352</v>
      </c>
      <c r="H67" s="23" t="s">
        <v>349</v>
      </c>
      <c r="I67" s="23" t="s">
        <v>348</v>
      </c>
      <c r="J67" s="23" t="s">
        <v>347</v>
      </c>
      <c r="K67" s="23" t="s">
        <v>321</v>
      </c>
      <c r="L67" s="23" t="s">
        <v>320</v>
      </c>
    </row>
    <row r="68" spans="2:13" x14ac:dyDescent="0.2">
      <c r="B68" s="33" t="s">
        <v>276</v>
      </c>
      <c r="C68" s="25" t="s">
        <v>295</v>
      </c>
      <c r="D68" s="25" t="s">
        <v>295</v>
      </c>
      <c r="E68" s="25" t="s">
        <v>295</v>
      </c>
      <c r="F68" s="25" t="s">
        <v>295</v>
      </c>
      <c r="G68" s="25" t="s">
        <v>295</v>
      </c>
      <c r="H68" s="25" t="s">
        <v>295</v>
      </c>
      <c r="I68" s="25" t="s">
        <v>295</v>
      </c>
      <c r="J68" s="25" t="s">
        <v>295</v>
      </c>
      <c r="K68" s="25" t="s">
        <v>295</v>
      </c>
      <c r="L68" s="25" t="s">
        <v>294</v>
      </c>
    </row>
    <row r="69" spans="2:13" x14ac:dyDescent="0.2">
      <c r="B69" s="33" t="s">
        <v>277</v>
      </c>
      <c r="C69" s="25" t="s">
        <v>295</v>
      </c>
      <c r="D69" s="25" t="s">
        <v>295</v>
      </c>
      <c r="E69" s="25" t="s">
        <v>295</v>
      </c>
      <c r="F69" s="25" t="s">
        <v>295</v>
      </c>
      <c r="G69" s="25" t="s">
        <v>295</v>
      </c>
      <c r="H69" s="25" t="s">
        <v>295</v>
      </c>
      <c r="I69" s="25" t="s">
        <v>295</v>
      </c>
      <c r="J69" s="25" t="s">
        <v>295</v>
      </c>
      <c r="K69" s="25" t="s">
        <v>295</v>
      </c>
      <c r="L69" s="25" t="s">
        <v>295</v>
      </c>
    </row>
    <row r="70" spans="2:13" x14ac:dyDescent="0.2">
      <c r="B70" s="33" t="s">
        <v>278</v>
      </c>
      <c r="C70" s="25" t="s">
        <v>295</v>
      </c>
      <c r="D70" s="25" t="s">
        <v>295</v>
      </c>
      <c r="E70" s="25" t="s">
        <v>295</v>
      </c>
      <c r="F70" s="25" t="s">
        <v>295</v>
      </c>
      <c r="G70" s="25" t="s">
        <v>295</v>
      </c>
      <c r="H70" s="25" t="s">
        <v>295</v>
      </c>
      <c r="I70" s="25" t="s">
        <v>295</v>
      </c>
      <c r="J70" s="25" t="s">
        <v>295</v>
      </c>
      <c r="K70" s="25" t="s">
        <v>295</v>
      </c>
      <c r="L70" s="25" t="s">
        <v>295</v>
      </c>
    </row>
    <row r="71" spans="2:13" x14ac:dyDescent="0.2">
      <c r="B71" s="33" t="s">
        <v>279</v>
      </c>
      <c r="C71" s="25" t="s">
        <v>295</v>
      </c>
      <c r="D71" s="25" t="s">
        <v>295</v>
      </c>
      <c r="E71" s="25" t="s">
        <v>295</v>
      </c>
      <c r="F71" s="25" t="s">
        <v>295</v>
      </c>
      <c r="G71" s="25" t="s">
        <v>295</v>
      </c>
      <c r="H71" s="25" t="s">
        <v>295</v>
      </c>
      <c r="I71" s="25" t="s">
        <v>295</v>
      </c>
      <c r="J71" s="25" t="s">
        <v>295</v>
      </c>
      <c r="K71" s="25" t="s">
        <v>295</v>
      </c>
      <c r="L71" s="25" t="s">
        <v>295</v>
      </c>
    </row>
    <row r="72" spans="2:13" x14ac:dyDescent="0.2">
      <c r="B72" s="33" t="s">
        <v>280</v>
      </c>
      <c r="C72" s="25" t="s">
        <v>295</v>
      </c>
      <c r="D72" s="25" t="s">
        <v>294</v>
      </c>
      <c r="E72" s="25" t="s">
        <v>295</v>
      </c>
      <c r="F72" s="25" t="s">
        <v>295</v>
      </c>
      <c r="G72" s="25" t="s">
        <v>294</v>
      </c>
      <c r="H72" s="25" t="s">
        <v>350</v>
      </c>
      <c r="I72" s="25" t="s">
        <v>295</v>
      </c>
      <c r="J72" s="25" t="s">
        <v>294</v>
      </c>
      <c r="K72" s="25" t="s">
        <v>295</v>
      </c>
      <c r="L72" s="25" t="s">
        <v>295</v>
      </c>
    </row>
    <row r="73" spans="2:13" x14ac:dyDescent="0.2">
      <c r="B73" s="33" t="s">
        <v>281</v>
      </c>
      <c r="C73" s="25" t="s">
        <v>295</v>
      </c>
      <c r="D73" s="25" t="s">
        <v>294</v>
      </c>
      <c r="E73" s="25" t="s">
        <v>295</v>
      </c>
      <c r="F73" s="25" t="s">
        <v>295</v>
      </c>
      <c r="G73" s="25" t="s">
        <v>294</v>
      </c>
      <c r="H73" s="25" t="s">
        <v>350</v>
      </c>
      <c r="I73" s="25" t="s">
        <v>295</v>
      </c>
      <c r="J73" s="25" t="s">
        <v>294</v>
      </c>
      <c r="K73" s="25" t="s">
        <v>295</v>
      </c>
      <c r="L73" s="25" t="s">
        <v>295</v>
      </c>
      <c r="M73" s="26">
        <f>53*27%/60</f>
        <v>0.23850000000000002</v>
      </c>
    </row>
    <row r="74" spans="2:13" x14ac:dyDescent="0.2">
      <c r="M74" s="28"/>
    </row>
    <row r="75" spans="2:13" x14ac:dyDescent="0.2">
      <c r="B75" s="34" t="s">
        <v>282</v>
      </c>
      <c r="M75" s="28"/>
    </row>
    <row r="76" spans="2:13" x14ac:dyDescent="0.2">
      <c r="B76" s="34" t="s">
        <v>351</v>
      </c>
    </row>
    <row r="80" spans="2:13" x14ac:dyDescent="0.2">
      <c r="B80" s="31" t="s">
        <v>273</v>
      </c>
      <c r="C80" s="145" t="s">
        <v>274</v>
      </c>
      <c r="D80" s="145"/>
      <c r="E80" s="145"/>
      <c r="F80" s="145"/>
      <c r="G80" s="145"/>
      <c r="H80" s="145"/>
      <c r="I80" s="145"/>
      <c r="J80" s="145"/>
      <c r="K80" s="145"/>
      <c r="L80" s="145"/>
    </row>
    <row r="81" spans="2:13" x14ac:dyDescent="0.2">
      <c r="B81" s="32" t="s">
        <v>287</v>
      </c>
      <c r="C81" s="23" t="s">
        <v>365</v>
      </c>
      <c r="D81" s="23" t="s">
        <v>364</v>
      </c>
      <c r="E81" s="23" t="s">
        <v>363</v>
      </c>
      <c r="F81" s="23" t="s">
        <v>362</v>
      </c>
      <c r="G81" s="23" t="s">
        <v>360</v>
      </c>
      <c r="H81" s="23" t="s">
        <v>359</v>
      </c>
      <c r="I81" s="23" t="s">
        <v>358</v>
      </c>
      <c r="J81" s="23" t="s">
        <v>357</v>
      </c>
      <c r="K81" s="23" t="s">
        <v>323</v>
      </c>
      <c r="L81" s="23" t="s">
        <v>322</v>
      </c>
    </row>
    <row r="82" spans="2:13" x14ac:dyDescent="0.2">
      <c r="B82" s="33" t="s">
        <v>276</v>
      </c>
      <c r="C82" s="25" t="s">
        <v>295</v>
      </c>
      <c r="D82" s="25" t="s">
        <v>295</v>
      </c>
      <c r="E82" s="25" t="s">
        <v>295</v>
      </c>
      <c r="F82" s="25" t="s">
        <v>295</v>
      </c>
      <c r="G82" s="25" t="s">
        <v>295</v>
      </c>
      <c r="H82" s="25" t="s">
        <v>295</v>
      </c>
      <c r="I82" s="25" t="s">
        <v>295</v>
      </c>
      <c r="J82" s="25" t="s">
        <v>295</v>
      </c>
      <c r="K82" s="25" t="s">
        <v>295</v>
      </c>
      <c r="L82" s="25" t="s">
        <v>295</v>
      </c>
    </row>
    <row r="83" spans="2:13" x14ac:dyDescent="0.2">
      <c r="B83" s="33" t="s">
        <v>277</v>
      </c>
      <c r="C83" s="25" t="s">
        <v>295</v>
      </c>
      <c r="D83" s="25" t="s">
        <v>295</v>
      </c>
      <c r="E83" s="25" t="s">
        <v>295</v>
      </c>
      <c r="F83" s="25" t="s">
        <v>295</v>
      </c>
      <c r="G83" s="25" t="s">
        <v>295</v>
      </c>
      <c r="H83" s="25" t="s">
        <v>295</v>
      </c>
      <c r="I83" s="25" t="s">
        <v>295</v>
      </c>
      <c r="J83" s="25" t="s">
        <v>295</v>
      </c>
      <c r="K83" s="25" t="s">
        <v>295</v>
      </c>
      <c r="L83" s="25" t="s">
        <v>295</v>
      </c>
    </row>
    <row r="84" spans="2:13" x14ac:dyDescent="0.2">
      <c r="B84" s="33" t="s">
        <v>278</v>
      </c>
      <c r="C84" s="25" t="s">
        <v>295</v>
      </c>
      <c r="D84" s="25" t="s">
        <v>295</v>
      </c>
      <c r="E84" s="25" t="s">
        <v>295</v>
      </c>
      <c r="F84" s="25" t="s">
        <v>295</v>
      </c>
      <c r="G84" s="25" t="s">
        <v>295</v>
      </c>
      <c r="H84" s="25" t="s">
        <v>295</v>
      </c>
      <c r="I84" s="25" t="s">
        <v>295</v>
      </c>
      <c r="J84" s="25" t="s">
        <v>295</v>
      </c>
      <c r="K84" s="25" t="s">
        <v>295</v>
      </c>
      <c r="L84" s="25" t="s">
        <v>295</v>
      </c>
    </row>
    <row r="85" spans="2:13" x14ac:dyDescent="0.2">
      <c r="B85" s="33" t="s">
        <v>279</v>
      </c>
      <c r="C85" s="25" t="s">
        <v>295</v>
      </c>
      <c r="D85" s="25" t="s">
        <v>295</v>
      </c>
      <c r="E85" s="25" t="s">
        <v>295</v>
      </c>
      <c r="F85" s="25" t="s">
        <v>295</v>
      </c>
      <c r="G85" s="25" t="s">
        <v>295</v>
      </c>
      <c r="H85" s="25" t="s">
        <v>295</v>
      </c>
      <c r="I85" s="25" t="s">
        <v>295</v>
      </c>
      <c r="J85" s="25" t="s">
        <v>295</v>
      </c>
      <c r="K85" s="25" t="s">
        <v>295</v>
      </c>
      <c r="L85" s="25" t="s">
        <v>295</v>
      </c>
    </row>
    <row r="86" spans="2:13" x14ac:dyDescent="0.2">
      <c r="B86" s="33" t="s">
        <v>280</v>
      </c>
      <c r="C86" s="25" t="s">
        <v>295</v>
      </c>
      <c r="D86" s="25" t="s">
        <v>295</v>
      </c>
      <c r="E86" s="25" t="s">
        <v>295</v>
      </c>
      <c r="F86" s="25" t="s">
        <v>295</v>
      </c>
      <c r="G86" s="25" t="s">
        <v>336</v>
      </c>
      <c r="H86" s="25" t="s">
        <v>294</v>
      </c>
      <c r="I86" s="25" t="s">
        <v>295</v>
      </c>
      <c r="J86" s="25" t="s">
        <v>295</v>
      </c>
      <c r="K86" s="25" t="s">
        <v>294</v>
      </c>
      <c r="L86" s="25" t="s">
        <v>295</v>
      </c>
    </row>
    <row r="87" spans="2:13" x14ac:dyDescent="0.2">
      <c r="B87" s="33" t="s">
        <v>281</v>
      </c>
      <c r="C87" s="25" t="s">
        <v>295</v>
      </c>
      <c r="D87" s="25" t="s">
        <v>295</v>
      </c>
      <c r="E87" s="25" t="s">
        <v>295</v>
      </c>
      <c r="F87" s="25" t="s">
        <v>295</v>
      </c>
      <c r="G87" s="25" t="s">
        <v>336</v>
      </c>
      <c r="H87" s="25" t="s">
        <v>294</v>
      </c>
      <c r="I87" s="25" t="s">
        <v>295</v>
      </c>
      <c r="J87" s="25" t="s">
        <v>295</v>
      </c>
      <c r="K87" s="25" t="s">
        <v>294</v>
      </c>
      <c r="L87" s="25" t="s">
        <v>295</v>
      </c>
      <c r="M87" s="26">
        <f>56*27%/60</f>
        <v>0.252</v>
      </c>
    </row>
    <row r="88" spans="2:13" x14ac:dyDescent="0.2">
      <c r="M88" s="28"/>
    </row>
    <row r="89" spans="2:13" x14ac:dyDescent="0.2">
      <c r="B89" s="34" t="s">
        <v>282</v>
      </c>
      <c r="M89" s="28"/>
    </row>
    <row r="90" spans="2:13" x14ac:dyDescent="0.2">
      <c r="B90" s="34" t="s">
        <v>361</v>
      </c>
    </row>
    <row r="92" spans="2:13" x14ac:dyDescent="0.2">
      <c r="B92" s="31" t="s">
        <v>273</v>
      </c>
      <c r="C92" s="145" t="s">
        <v>274</v>
      </c>
      <c r="D92" s="145"/>
      <c r="E92" s="145"/>
      <c r="F92" s="145"/>
      <c r="G92" s="145"/>
      <c r="H92" s="145"/>
      <c r="I92" s="145"/>
      <c r="J92" s="145"/>
      <c r="K92" s="145"/>
      <c r="L92" s="145"/>
    </row>
    <row r="93" spans="2:13" x14ac:dyDescent="0.2">
      <c r="B93" s="32" t="s">
        <v>288</v>
      </c>
      <c r="C93" s="23" t="s">
        <v>374</v>
      </c>
      <c r="D93" s="23" t="s">
        <v>373</v>
      </c>
      <c r="E93" s="23" t="s">
        <v>372</v>
      </c>
      <c r="F93" s="23" t="s">
        <v>371</v>
      </c>
      <c r="G93" s="23" t="s">
        <v>370</v>
      </c>
      <c r="H93" s="23" t="s">
        <v>369</v>
      </c>
      <c r="I93" s="23" t="s">
        <v>367</v>
      </c>
      <c r="J93" s="23" t="s">
        <v>366</v>
      </c>
      <c r="K93" s="23" t="s">
        <v>325</v>
      </c>
      <c r="L93" s="23" t="s">
        <v>324</v>
      </c>
    </row>
    <row r="94" spans="2:13" x14ac:dyDescent="0.2">
      <c r="B94" s="33" t="s">
        <v>276</v>
      </c>
      <c r="C94" s="25" t="s">
        <v>295</v>
      </c>
      <c r="D94" s="25" t="s">
        <v>295</v>
      </c>
      <c r="E94" s="25" t="s">
        <v>295</v>
      </c>
      <c r="F94" s="25" t="s">
        <v>295</v>
      </c>
      <c r="G94" s="25" t="s">
        <v>295</v>
      </c>
      <c r="H94" s="25" t="s">
        <v>295</v>
      </c>
      <c r="I94" s="25" t="s">
        <v>295</v>
      </c>
      <c r="J94" s="25" t="s">
        <v>295</v>
      </c>
      <c r="K94" s="25" t="s">
        <v>294</v>
      </c>
      <c r="L94" s="25" t="s">
        <v>294</v>
      </c>
    </row>
    <row r="95" spans="2:13" x14ac:dyDescent="0.2">
      <c r="B95" s="33" t="s">
        <v>277</v>
      </c>
      <c r="C95" s="25" t="s">
        <v>295</v>
      </c>
      <c r="D95" s="25" t="s">
        <v>295</v>
      </c>
      <c r="E95" s="25" t="s">
        <v>295</v>
      </c>
      <c r="F95" s="25" t="s">
        <v>295</v>
      </c>
      <c r="G95" s="25" t="s">
        <v>295</v>
      </c>
      <c r="H95" s="25" t="s">
        <v>295</v>
      </c>
      <c r="I95" s="25" t="s">
        <v>295</v>
      </c>
      <c r="J95" s="25" t="s">
        <v>295</v>
      </c>
      <c r="K95" s="25" t="s">
        <v>295</v>
      </c>
      <c r="L95" s="25" t="s">
        <v>295</v>
      </c>
    </row>
    <row r="96" spans="2:13" x14ac:dyDescent="0.2">
      <c r="B96" s="33" t="s">
        <v>278</v>
      </c>
      <c r="C96" s="25" t="s">
        <v>295</v>
      </c>
      <c r="D96" s="25" t="s">
        <v>295</v>
      </c>
      <c r="E96" s="25" t="s">
        <v>295</v>
      </c>
      <c r="F96" s="25" t="s">
        <v>295</v>
      </c>
      <c r="G96" s="25" t="s">
        <v>295</v>
      </c>
      <c r="H96" s="25" t="s">
        <v>295</v>
      </c>
      <c r="I96" s="25" t="s">
        <v>295</v>
      </c>
      <c r="J96" s="25" t="s">
        <v>295</v>
      </c>
      <c r="K96" s="25" t="s">
        <v>295</v>
      </c>
      <c r="L96" s="25" t="s">
        <v>295</v>
      </c>
    </row>
    <row r="97" spans="2:13" x14ac:dyDescent="0.2">
      <c r="B97" s="33" t="s">
        <v>279</v>
      </c>
      <c r="C97" s="25" t="s">
        <v>294</v>
      </c>
      <c r="D97" s="25" t="s">
        <v>295</v>
      </c>
      <c r="E97" s="25" t="s">
        <v>294</v>
      </c>
      <c r="F97" s="25" t="s">
        <v>295</v>
      </c>
      <c r="G97" s="25" t="s">
        <v>304</v>
      </c>
      <c r="H97" s="25" t="s">
        <v>295</v>
      </c>
      <c r="I97" s="25" t="s">
        <v>304</v>
      </c>
      <c r="J97" s="25" t="s">
        <v>295</v>
      </c>
      <c r="K97" s="25" t="s">
        <v>294</v>
      </c>
      <c r="L97" s="25" t="s">
        <v>294</v>
      </c>
    </row>
    <row r="98" spans="2:13" x14ac:dyDescent="0.2">
      <c r="B98" s="33" t="s">
        <v>280</v>
      </c>
      <c r="C98" s="25" t="s">
        <v>294</v>
      </c>
      <c r="D98" s="25" t="s">
        <v>294</v>
      </c>
      <c r="E98" s="25" t="s">
        <v>294</v>
      </c>
      <c r="F98" s="25" t="s">
        <v>294</v>
      </c>
      <c r="G98" s="25" t="s">
        <v>294</v>
      </c>
      <c r="H98" s="25" t="s">
        <v>294</v>
      </c>
      <c r="I98" s="25" t="s">
        <v>294</v>
      </c>
      <c r="J98" s="25" t="s">
        <v>294</v>
      </c>
      <c r="K98" s="25" t="s">
        <v>294</v>
      </c>
      <c r="L98" s="25" t="s">
        <v>294</v>
      </c>
    </row>
    <row r="99" spans="2:13" x14ac:dyDescent="0.2">
      <c r="B99" s="33" t="s">
        <v>281</v>
      </c>
      <c r="C99" s="25" t="s">
        <v>294</v>
      </c>
      <c r="D99" s="25" t="s">
        <v>294</v>
      </c>
      <c r="E99" s="25" t="s">
        <v>294</v>
      </c>
      <c r="F99" s="25" t="s">
        <v>294</v>
      </c>
      <c r="G99" s="25" t="s">
        <v>294</v>
      </c>
      <c r="H99" s="25" t="s">
        <v>294</v>
      </c>
      <c r="I99" s="25" t="s">
        <v>294</v>
      </c>
      <c r="J99" s="25" t="s">
        <v>294</v>
      </c>
      <c r="K99" s="25" t="s">
        <v>294</v>
      </c>
      <c r="L99" s="25" t="s">
        <v>294</v>
      </c>
      <c r="M99" s="26">
        <f>32*27%/60</f>
        <v>0.14400000000000002</v>
      </c>
    </row>
    <row r="100" spans="2:13" x14ac:dyDescent="0.2">
      <c r="M100" s="28"/>
    </row>
    <row r="101" spans="2:13" x14ac:dyDescent="0.2">
      <c r="B101" s="34" t="s">
        <v>282</v>
      </c>
      <c r="M101" s="28"/>
    </row>
    <row r="103" spans="2:13" x14ac:dyDescent="0.2">
      <c r="B103" s="34" t="s">
        <v>368</v>
      </c>
    </row>
    <row r="107" spans="2:13" x14ac:dyDescent="0.2">
      <c r="B107" s="72" t="s">
        <v>273</v>
      </c>
      <c r="C107" s="145" t="s">
        <v>274</v>
      </c>
      <c r="D107" s="145"/>
      <c r="E107" s="145"/>
      <c r="F107" s="145"/>
      <c r="G107" s="145"/>
      <c r="H107" s="145"/>
      <c r="I107" s="145"/>
      <c r="J107" s="145"/>
      <c r="K107" s="145"/>
      <c r="L107" s="145"/>
    </row>
    <row r="108" spans="2:13" ht="45" customHeight="1" x14ac:dyDescent="0.2">
      <c r="B108" s="73" t="s">
        <v>422</v>
      </c>
      <c r="C108" s="74" t="s">
        <v>423</v>
      </c>
      <c r="D108" s="74" t="s">
        <v>424</v>
      </c>
      <c r="E108" s="74" t="s">
        <v>425</v>
      </c>
      <c r="F108" s="74" t="s">
        <v>426</v>
      </c>
      <c r="G108" s="74" t="s">
        <v>427</v>
      </c>
      <c r="H108" s="74" t="s">
        <v>428</v>
      </c>
      <c r="I108" s="74" t="s">
        <v>429</v>
      </c>
      <c r="J108" s="74" t="s">
        <v>430</v>
      </c>
      <c r="K108" s="74" t="s">
        <v>431</v>
      </c>
      <c r="L108" s="74" t="s">
        <v>432</v>
      </c>
    </row>
    <row r="109" spans="2:13" x14ac:dyDescent="0.2">
      <c r="B109" s="75" t="s">
        <v>276</v>
      </c>
      <c r="C109" s="25" t="s">
        <v>295</v>
      </c>
      <c r="D109" s="25" t="s">
        <v>295</v>
      </c>
      <c r="E109" s="76" t="s">
        <v>294</v>
      </c>
      <c r="F109" s="25" t="s">
        <v>295</v>
      </c>
      <c r="G109" s="25" t="s">
        <v>295</v>
      </c>
      <c r="H109" s="24" t="s">
        <v>295</v>
      </c>
      <c r="I109" s="25" t="s">
        <v>295</v>
      </c>
      <c r="J109" s="25" t="s">
        <v>295</v>
      </c>
      <c r="K109" s="76" t="s">
        <v>294</v>
      </c>
      <c r="L109" s="76" t="s">
        <v>294</v>
      </c>
    </row>
    <row r="110" spans="2:13" x14ac:dyDescent="0.2">
      <c r="B110" s="75" t="s">
        <v>277</v>
      </c>
      <c r="C110" s="25" t="s">
        <v>295</v>
      </c>
      <c r="D110" s="25" t="s">
        <v>295</v>
      </c>
      <c r="E110" s="25" t="s">
        <v>295</v>
      </c>
      <c r="F110" s="25" t="s">
        <v>295</v>
      </c>
      <c r="G110" s="25" t="s">
        <v>295</v>
      </c>
      <c r="H110" s="24" t="s">
        <v>295</v>
      </c>
      <c r="I110" s="25" t="s">
        <v>295</v>
      </c>
      <c r="J110" s="25" t="s">
        <v>295</v>
      </c>
      <c r="K110" s="25" t="s">
        <v>295</v>
      </c>
      <c r="L110" s="25" t="s">
        <v>295</v>
      </c>
    </row>
    <row r="111" spans="2:13" x14ac:dyDescent="0.2">
      <c r="B111" s="75" t="s">
        <v>278</v>
      </c>
      <c r="C111" s="25" t="s">
        <v>295</v>
      </c>
      <c r="D111" s="25" t="s">
        <v>295</v>
      </c>
      <c r="E111" s="25" t="s">
        <v>295</v>
      </c>
      <c r="F111" s="25" t="s">
        <v>295</v>
      </c>
      <c r="G111" s="25" t="s">
        <v>295</v>
      </c>
      <c r="H111" s="24" t="s">
        <v>295</v>
      </c>
      <c r="I111" s="25" t="s">
        <v>295</v>
      </c>
      <c r="J111" s="25" t="s">
        <v>295</v>
      </c>
      <c r="K111" s="25" t="s">
        <v>295</v>
      </c>
      <c r="L111" s="25" t="s">
        <v>295</v>
      </c>
    </row>
    <row r="112" spans="2:13" x14ac:dyDescent="0.2">
      <c r="B112" s="75" t="s">
        <v>279</v>
      </c>
      <c r="C112" s="25" t="s">
        <v>295</v>
      </c>
      <c r="D112" s="25" t="s">
        <v>295</v>
      </c>
      <c r="E112" s="25" t="s">
        <v>295</v>
      </c>
      <c r="F112" s="25" t="s">
        <v>295</v>
      </c>
      <c r="G112" s="25" t="s">
        <v>295</v>
      </c>
      <c r="H112" s="24" t="s">
        <v>295</v>
      </c>
      <c r="I112" s="25" t="s">
        <v>295</v>
      </c>
      <c r="J112" s="25" t="s">
        <v>295</v>
      </c>
      <c r="K112" s="76" t="s">
        <v>294</v>
      </c>
      <c r="L112" s="76" t="s">
        <v>294</v>
      </c>
    </row>
    <row r="113" spans="2:13" x14ac:dyDescent="0.2">
      <c r="B113" s="75" t="s">
        <v>280</v>
      </c>
      <c r="C113" s="25" t="s">
        <v>295</v>
      </c>
      <c r="D113" s="25" t="s">
        <v>295</v>
      </c>
      <c r="E113" s="25" t="s">
        <v>295</v>
      </c>
      <c r="F113" s="25" t="s">
        <v>295</v>
      </c>
      <c r="G113" s="76" t="s">
        <v>294</v>
      </c>
      <c r="H113" s="77" t="s">
        <v>294</v>
      </c>
      <c r="I113" s="78" t="s">
        <v>19</v>
      </c>
      <c r="J113" s="78" t="s">
        <v>19</v>
      </c>
      <c r="K113" s="76" t="s">
        <v>294</v>
      </c>
      <c r="L113" s="25" t="s">
        <v>19</v>
      </c>
    </row>
    <row r="114" spans="2:13" x14ac:dyDescent="0.2">
      <c r="B114" s="75" t="s">
        <v>281</v>
      </c>
      <c r="C114" s="25" t="s">
        <v>295</v>
      </c>
      <c r="D114" s="78" t="s">
        <v>295</v>
      </c>
      <c r="E114" s="78" t="s">
        <v>295</v>
      </c>
      <c r="F114" s="78" t="s">
        <v>295</v>
      </c>
      <c r="G114" s="76" t="s">
        <v>294</v>
      </c>
      <c r="H114" s="77" t="s">
        <v>294</v>
      </c>
      <c r="I114" s="78" t="s">
        <v>19</v>
      </c>
      <c r="J114" s="78" t="s">
        <v>19</v>
      </c>
      <c r="K114" s="76" t="s">
        <v>294</v>
      </c>
      <c r="L114" s="76" t="s">
        <v>294</v>
      </c>
      <c r="M114" s="26">
        <f>48*27%/60</f>
        <v>0.21600000000000003</v>
      </c>
    </row>
    <row r="115" spans="2:13" x14ac:dyDescent="0.2">
      <c r="B115" s="22"/>
      <c r="M115" s="28"/>
    </row>
    <row r="116" spans="2:13" x14ac:dyDescent="0.2">
      <c r="B116" s="22" t="s">
        <v>282</v>
      </c>
      <c r="M116" s="28"/>
    </row>
    <row r="117" spans="2:13" x14ac:dyDescent="0.2">
      <c r="B117" s="22"/>
    </row>
    <row r="118" spans="2:13" x14ac:dyDescent="0.2">
      <c r="B118" s="22"/>
    </row>
    <row r="119" spans="2:13" x14ac:dyDescent="0.2">
      <c r="B119" s="72" t="s">
        <v>273</v>
      </c>
      <c r="C119" s="145" t="s">
        <v>274</v>
      </c>
      <c r="D119" s="145"/>
      <c r="E119" s="145"/>
      <c r="F119" s="145"/>
      <c r="G119" s="145"/>
      <c r="H119" s="145"/>
      <c r="I119" s="145"/>
      <c r="J119" s="145"/>
      <c r="K119" s="145"/>
      <c r="L119" s="145"/>
    </row>
    <row r="120" spans="2:13" ht="48.75" customHeight="1" x14ac:dyDescent="0.2">
      <c r="B120" s="73" t="s">
        <v>433</v>
      </c>
      <c r="C120" s="74" t="s">
        <v>434</v>
      </c>
      <c r="D120" s="74" t="s">
        <v>435</v>
      </c>
      <c r="E120" s="74" t="s">
        <v>436</v>
      </c>
      <c r="F120" s="74" t="s">
        <v>437</v>
      </c>
      <c r="G120" s="74" t="s">
        <v>438</v>
      </c>
      <c r="H120" s="74" t="s">
        <v>439</v>
      </c>
      <c r="I120" s="74" t="s">
        <v>440</v>
      </c>
      <c r="J120" s="74" t="s">
        <v>441</v>
      </c>
      <c r="K120" s="74" t="s">
        <v>442</v>
      </c>
      <c r="L120" s="74" t="s">
        <v>443</v>
      </c>
    </row>
    <row r="121" spans="2:13" x14ac:dyDescent="0.2">
      <c r="B121" s="75" t="s">
        <v>276</v>
      </c>
      <c r="C121" s="25" t="s">
        <v>295</v>
      </c>
      <c r="D121" s="25" t="s">
        <v>295</v>
      </c>
      <c r="E121" s="78" t="s">
        <v>295</v>
      </c>
      <c r="F121" s="25" t="s">
        <v>295</v>
      </c>
      <c r="G121" s="24" t="s">
        <v>295</v>
      </c>
      <c r="H121" s="24" t="s">
        <v>295</v>
      </c>
      <c r="I121" s="25" t="s">
        <v>295</v>
      </c>
      <c r="J121" s="76" t="s">
        <v>294</v>
      </c>
      <c r="K121" s="76" t="s">
        <v>294</v>
      </c>
      <c r="L121" s="25" t="s">
        <v>295</v>
      </c>
    </row>
    <row r="122" spans="2:13" x14ac:dyDescent="0.2">
      <c r="B122" s="75" t="s">
        <v>277</v>
      </c>
      <c r="C122" s="25" t="s">
        <v>295</v>
      </c>
      <c r="D122" s="25" t="s">
        <v>295</v>
      </c>
      <c r="E122" s="25" t="s">
        <v>295</v>
      </c>
      <c r="F122" s="25" t="s">
        <v>295</v>
      </c>
      <c r="G122" s="24" t="s">
        <v>295</v>
      </c>
      <c r="H122" s="24" t="s">
        <v>295</v>
      </c>
      <c r="I122" s="25" t="s">
        <v>295</v>
      </c>
      <c r="J122" s="25" t="s">
        <v>295</v>
      </c>
      <c r="K122" s="25" t="s">
        <v>295</v>
      </c>
      <c r="L122" s="25" t="s">
        <v>295</v>
      </c>
    </row>
    <row r="123" spans="2:13" x14ac:dyDescent="0.2">
      <c r="B123" s="75" t="s">
        <v>278</v>
      </c>
      <c r="C123" s="25" t="s">
        <v>295</v>
      </c>
      <c r="D123" s="25" t="s">
        <v>295</v>
      </c>
      <c r="E123" s="25" t="s">
        <v>295</v>
      </c>
      <c r="F123" s="25" t="s">
        <v>295</v>
      </c>
      <c r="G123" s="24" t="s">
        <v>295</v>
      </c>
      <c r="H123" s="24" t="s">
        <v>295</v>
      </c>
      <c r="I123" s="25" t="s">
        <v>295</v>
      </c>
      <c r="J123" s="25" t="s">
        <v>295</v>
      </c>
      <c r="K123" s="25" t="s">
        <v>295</v>
      </c>
      <c r="L123" s="25" t="s">
        <v>295</v>
      </c>
    </row>
    <row r="124" spans="2:13" x14ac:dyDescent="0.2">
      <c r="B124" s="75" t="s">
        <v>279</v>
      </c>
      <c r="C124" s="25" t="s">
        <v>295</v>
      </c>
      <c r="D124" s="25" t="s">
        <v>295</v>
      </c>
      <c r="E124" s="25" t="s">
        <v>295</v>
      </c>
      <c r="F124" s="25" t="s">
        <v>295</v>
      </c>
      <c r="G124" s="24" t="s">
        <v>295</v>
      </c>
      <c r="H124" s="24" t="s">
        <v>295</v>
      </c>
      <c r="I124" s="25" t="s">
        <v>295</v>
      </c>
      <c r="J124" s="25" t="s">
        <v>295</v>
      </c>
      <c r="K124" s="25" t="s">
        <v>295</v>
      </c>
      <c r="L124" s="76" t="s">
        <v>294</v>
      </c>
    </row>
    <row r="125" spans="2:13" x14ac:dyDescent="0.2">
      <c r="B125" s="75" t="s">
        <v>280</v>
      </c>
      <c r="C125" s="25" t="s">
        <v>295</v>
      </c>
      <c r="D125" s="25" t="s">
        <v>295</v>
      </c>
      <c r="E125" s="25" t="s">
        <v>19</v>
      </c>
      <c r="F125" s="25" t="s">
        <v>295</v>
      </c>
      <c r="G125" s="77" t="s">
        <v>294</v>
      </c>
      <c r="H125" s="77" t="s">
        <v>294</v>
      </c>
      <c r="I125" s="25" t="s">
        <v>19</v>
      </c>
      <c r="J125" s="25" t="s">
        <v>19</v>
      </c>
      <c r="K125" s="25" t="s">
        <v>295</v>
      </c>
      <c r="L125" s="76" t="s">
        <v>294</v>
      </c>
    </row>
    <row r="126" spans="2:13" x14ac:dyDescent="0.2">
      <c r="B126" s="75" t="s">
        <v>281</v>
      </c>
      <c r="C126" s="25" t="s">
        <v>295</v>
      </c>
      <c r="D126" s="25" t="s">
        <v>295</v>
      </c>
      <c r="E126" s="25" t="s">
        <v>19</v>
      </c>
      <c r="F126" s="78" t="s">
        <v>295</v>
      </c>
      <c r="G126" s="77" t="s">
        <v>294</v>
      </c>
      <c r="H126" s="77" t="s">
        <v>294</v>
      </c>
      <c r="I126" s="25" t="s">
        <v>19</v>
      </c>
      <c r="J126" s="25" t="s">
        <v>19</v>
      </c>
      <c r="K126" s="25" t="s">
        <v>295</v>
      </c>
      <c r="L126" s="76" t="s">
        <v>294</v>
      </c>
      <c r="M126" s="26">
        <f>51*27%/60</f>
        <v>0.22950000000000001</v>
      </c>
    </row>
    <row r="127" spans="2:13" x14ac:dyDescent="0.2">
      <c r="B127" s="22"/>
      <c r="M127" s="28"/>
    </row>
    <row r="128" spans="2:13" x14ac:dyDescent="0.2">
      <c r="B128" s="22" t="s">
        <v>282</v>
      </c>
      <c r="M128" s="28"/>
    </row>
    <row r="129" spans="2:13" x14ac:dyDescent="0.2">
      <c r="B129" s="22"/>
    </row>
    <row r="130" spans="2:13" x14ac:dyDescent="0.2">
      <c r="B130" s="22"/>
    </row>
    <row r="131" spans="2:13" x14ac:dyDescent="0.2">
      <c r="B131" s="72" t="s">
        <v>273</v>
      </c>
      <c r="C131" s="145" t="s">
        <v>274</v>
      </c>
      <c r="D131" s="145"/>
      <c r="E131" s="145"/>
      <c r="F131" s="145"/>
      <c r="G131" s="145"/>
      <c r="H131" s="145"/>
      <c r="I131" s="145"/>
      <c r="J131" s="145"/>
      <c r="K131" s="145"/>
      <c r="L131" s="145"/>
    </row>
    <row r="132" spans="2:13" ht="30.75" customHeight="1" x14ac:dyDescent="0.2">
      <c r="B132" s="73" t="s">
        <v>444</v>
      </c>
      <c r="C132" s="74" t="s">
        <v>445</v>
      </c>
      <c r="D132" s="74" t="s">
        <v>446</v>
      </c>
      <c r="E132" s="74" t="s">
        <v>447</v>
      </c>
      <c r="F132" s="74" t="s">
        <v>448</v>
      </c>
      <c r="G132" s="74" t="s">
        <v>449</v>
      </c>
      <c r="H132" s="74" t="s">
        <v>450</v>
      </c>
      <c r="I132" s="74" t="s">
        <v>451</v>
      </c>
      <c r="J132" s="74" t="s">
        <v>452</v>
      </c>
      <c r="K132" s="74" t="s">
        <v>453</v>
      </c>
      <c r="L132" s="74" t="s">
        <v>454</v>
      </c>
    </row>
    <row r="133" spans="2:13" x14ac:dyDescent="0.2">
      <c r="B133" s="75" t="s">
        <v>276</v>
      </c>
      <c r="C133" s="25" t="s">
        <v>295</v>
      </c>
      <c r="D133" s="25" t="s">
        <v>295</v>
      </c>
      <c r="E133" s="25" t="s">
        <v>295</v>
      </c>
      <c r="F133" s="25" t="s">
        <v>295</v>
      </c>
      <c r="G133" s="25" t="s">
        <v>295</v>
      </c>
      <c r="H133" s="25" t="s">
        <v>295</v>
      </c>
      <c r="I133" s="25" t="s">
        <v>295</v>
      </c>
      <c r="J133" s="25" t="s">
        <v>295</v>
      </c>
      <c r="K133" s="76" t="s">
        <v>294</v>
      </c>
      <c r="L133" s="76" t="s">
        <v>294</v>
      </c>
    </row>
    <row r="134" spans="2:13" x14ac:dyDescent="0.2">
      <c r="B134" s="75" t="s">
        <v>277</v>
      </c>
      <c r="C134" s="25" t="s">
        <v>295</v>
      </c>
      <c r="D134" s="25" t="s">
        <v>295</v>
      </c>
      <c r="E134" s="25" t="s">
        <v>295</v>
      </c>
      <c r="F134" s="25" t="s">
        <v>295</v>
      </c>
      <c r="G134" s="25" t="s">
        <v>295</v>
      </c>
      <c r="H134" s="25" t="s">
        <v>295</v>
      </c>
      <c r="I134" s="25" t="s">
        <v>295</v>
      </c>
      <c r="J134" s="25" t="s">
        <v>295</v>
      </c>
      <c r="K134" s="25" t="s">
        <v>295</v>
      </c>
      <c r="L134" s="25" t="s">
        <v>295</v>
      </c>
    </row>
    <row r="135" spans="2:13" x14ac:dyDescent="0.2">
      <c r="B135" s="75" t="s">
        <v>278</v>
      </c>
      <c r="C135" s="25" t="s">
        <v>295</v>
      </c>
      <c r="D135" s="25" t="s">
        <v>295</v>
      </c>
      <c r="E135" s="25" t="s">
        <v>295</v>
      </c>
      <c r="F135" s="25" t="s">
        <v>295</v>
      </c>
      <c r="G135" s="25" t="s">
        <v>295</v>
      </c>
      <c r="H135" s="25" t="s">
        <v>295</v>
      </c>
      <c r="I135" s="25" t="s">
        <v>295</v>
      </c>
      <c r="J135" s="25" t="s">
        <v>295</v>
      </c>
      <c r="K135" s="25" t="s">
        <v>295</v>
      </c>
      <c r="L135" s="25" t="s">
        <v>295</v>
      </c>
    </row>
    <row r="136" spans="2:13" x14ac:dyDescent="0.2">
      <c r="B136" s="75" t="s">
        <v>279</v>
      </c>
      <c r="C136" s="25" t="s">
        <v>295</v>
      </c>
      <c r="D136" s="25" t="s">
        <v>295</v>
      </c>
      <c r="E136" s="25" t="s">
        <v>295</v>
      </c>
      <c r="F136" s="25" t="s">
        <v>295</v>
      </c>
      <c r="G136" s="25" t="s">
        <v>295</v>
      </c>
      <c r="H136" s="25" t="s">
        <v>295</v>
      </c>
      <c r="I136" s="25" t="s">
        <v>295</v>
      </c>
      <c r="J136" s="25" t="s">
        <v>295</v>
      </c>
      <c r="K136" s="76" t="s">
        <v>294</v>
      </c>
      <c r="L136" s="76" t="s">
        <v>294</v>
      </c>
    </row>
    <row r="137" spans="2:13" x14ac:dyDescent="0.2">
      <c r="B137" s="75" t="s">
        <v>280</v>
      </c>
      <c r="C137" s="25" t="s">
        <v>295</v>
      </c>
      <c r="D137" s="25" t="s">
        <v>19</v>
      </c>
      <c r="E137" s="25" t="s">
        <v>295</v>
      </c>
      <c r="F137" s="25" t="s">
        <v>295</v>
      </c>
      <c r="G137" s="25" t="s">
        <v>295</v>
      </c>
      <c r="H137" s="25" t="s">
        <v>295</v>
      </c>
      <c r="I137" s="76" t="s">
        <v>294</v>
      </c>
      <c r="J137" s="25" t="s">
        <v>295</v>
      </c>
      <c r="K137" s="76" t="s">
        <v>294</v>
      </c>
      <c r="L137" s="76" t="s">
        <v>294</v>
      </c>
    </row>
    <row r="138" spans="2:13" x14ac:dyDescent="0.2">
      <c r="B138" s="75" t="s">
        <v>281</v>
      </c>
      <c r="C138" s="25" t="s">
        <v>295</v>
      </c>
      <c r="D138" s="25" t="s">
        <v>19</v>
      </c>
      <c r="E138" s="25" t="s">
        <v>295</v>
      </c>
      <c r="F138" s="25" t="s">
        <v>295</v>
      </c>
      <c r="G138" s="25" t="s">
        <v>295</v>
      </c>
      <c r="H138" s="79" t="s">
        <v>294</v>
      </c>
      <c r="I138" s="76" t="s">
        <v>294</v>
      </c>
      <c r="J138" s="25" t="s">
        <v>295</v>
      </c>
      <c r="K138" s="25" t="s">
        <v>295</v>
      </c>
      <c r="L138" s="25" t="s">
        <v>295</v>
      </c>
      <c r="M138" s="26">
        <f>51*27%/60</f>
        <v>0.22950000000000001</v>
      </c>
    </row>
    <row r="139" spans="2:13" x14ac:dyDescent="0.2">
      <c r="B139" s="22"/>
      <c r="M139" s="28"/>
    </row>
    <row r="140" spans="2:13" x14ac:dyDescent="0.2">
      <c r="B140" s="22" t="s">
        <v>282</v>
      </c>
      <c r="M140" s="28"/>
    </row>
    <row r="141" spans="2:13" x14ac:dyDescent="0.2">
      <c r="B141" s="22"/>
    </row>
    <row r="142" spans="2:13" x14ac:dyDescent="0.2">
      <c r="B142" s="22"/>
    </row>
    <row r="143" spans="2:13" x14ac:dyDescent="0.2">
      <c r="B143" s="72" t="s">
        <v>273</v>
      </c>
      <c r="C143" s="145" t="s">
        <v>274</v>
      </c>
      <c r="D143" s="145"/>
      <c r="E143" s="145"/>
      <c r="F143" s="145"/>
      <c r="G143" s="145"/>
      <c r="H143" s="145"/>
      <c r="I143" s="145"/>
      <c r="J143" s="145"/>
      <c r="K143" s="145"/>
      <c r="L143" s="145"/>
    </row>
    <row r="144" spans="2:13" ht="37.5" customHeight="1" x14ac:dyDescent="0.2">
      <c r="B144" s="73" t="s">
        <v>455</v>
      </c>
      <c r="C144" s="74" t="s">
        <v>456</v>
      </c>
      <c r="D144" s="74" t="s">
        <v>457</v>
      </c>
      <c r="E144" s="74" t="s">
        <v>458</v>
      </c>
      <c r="F144" s="74" t="s">
        <v>459</v>
      </c>
      <c r="G144" s="74" t="s">
        <v>460</v>
      </c>
      <c r="H144" s="74" t="s">
        <v>461</v>
      </c>
      <c r="I144" s="74" t="s">
        <v>462</v>
      </c>
      <c r="J144" s="74" t="s">
        <v>463</v>
      </c>
      <c r="K144" s="74" t="s">
        <v>464</v>
      </c>
      <c r="L144" s="74" t="s">
        <v>465</v>
      </c>
    </row>
    <row r="145" spans="2:13" x14ac:dyDescent="0.2">
      <c r="B145" s="75" t="s">
        <v>276</v>
      </c>
      <c r="C145" s="25" t="s">
        <v>295</v>
      </c>
      <c r="D145" s="25" t="s">
        <v>295</v>
      </c>
      <c r="E145" s="25" t="s">
        <v>295</v>
      </c>
      <c r="F145" s="25" t="s">
        <v>295</v>
      </c>
      <c r="G145" s="25" t="s">
        <v>295</v>
      </c>
      <c r="H145" s="25" t="s">
        <v>295</v>
      </c>
      <c r="I145" s="25" t="s">
        <v>295</v>
      </c>
      <c r="J145" s="25" t="s">
        <v>295</v>
      </c>
      <c r="K145" s="25" t="s">
        <v>295</v>
      </c>
      <c r="L145" s="25" t="s">
        <v>295</v>
      </c>
    </row>
    <row r="146" spans="2:13" x14ac:dyDescent="0.2">
      <c r="B146" s="75" t="s">
        <v>277</v>
      </c>
      <c r="C146" s="25" t="s">
        <v>295</v>
      </c>
      <c r="D146" s="25" t="s">
        <v>295</v>
      </c>
      <c r="E146" s="25" t="s">
        <v>295</v>
      </c>
      <c r="F146" s="25" t="s">
        <v>295</v>
      </c>
      <c r="G146" s="25" t="s">
        <v>295</v>
      </c>
      <c r="H146" s="25" t="s">
        <v>295</v>
      </c>
      <c r="I146" s="25" t="s">
        <v>295</v>
      </c>
      <c r="J146" s="25" t="s">
        <v>295</v>
      </c>
      <c r="K146" s="25" t="s">
        <v>295</v>
      </c>
      <c r="L146" s="25" t="s">
        <v>295</v>
      </c>
    </row>
    <row r="147" spans="2:13" x14ac:dyDescent="0.2">
      <c r="B147" s="75" t="s">
        <v>278</v>
      </c>
      <c r="C147" s="25" t="s">
        <v>295</v>
      </c>
      <c r="D147" s="25" t="s">
        <v>295</v>
      </c>
      <c r="E147" s="25" t="s">
        <v>295</v>
      </c>
      <c r="F147" s="25" t="s">
        <v>295</v>
      </c>
      <c r="G147" s="25" t="s">
        <v>295</v>
      </c>
      <c r="H147" s="25" t="s">
        <v>295</v>
      </c>
      <c r="I147" s="25" t="s">
        <v>295</v>
      </c>
      <c r="J147" s="25" t="s">
        <v>295</v>
      </c>
      <c r="K147" s="25" t="s">
        <v>295</v>
      </c>
      <c r="L147" s="25" t="s">
        <v>295</v>
      </c>
    </row>
    <row r="148" spans="2:13" x14ac:dyDescent="0.2">
      <c r="B148" s="75" t="s">
        <v>279</v>
      </c>
      <c r="C148" s="25" t="s">
        <v>295</v>
      </c>
      <c r="D148" s="25" t="s">
        <v>295</v>
      </c>
      <c r="E148" s="25" t="s">
        <v>295</v>
      </c>
      <c r="F148" s="25" t="s">
        <v>295</v>
      </c>
      <c r="G148" s="25" t="s">
        <v>295</v>
      </c>
      <c r="H148" s="25" t="s">
        <v>295</v>
      </c>
      <c r="I148" s="25" t="s">
        <v>295</v>
      </c>
      <c r="J148" s="25" t="s">
        <v>295</v>
      </c>
      <c r="K148" s="76" t="s">
        <v>294</v>
      </c>
      <c r="L148" s="25" t="s">
        <v>295</v>
      </c>
    </row>
    <row r="149" spans="2:13" x14ac:dyDescent="0.2">
      <c r="B149" s="75" t="s">
        <v>280</v>
      </c>
      <c r="C149" s="76" t="s">
        <v>294</v>
      </c>
      <c r="D149" s="76" t="s">
        <v>294</v>
      </c>
      <c r="E149" s="76" t="s">
        <v>294</v>
      </c>
      <c r="F149" s="76" t="s">
        <v>294</v>
      </c>
      <c r="G149" s="76" t="s">
        <v>294</v>
      </c>
      <c r="H149" s="76" t="s">
        <v>294</v>
      </c>
      <c r="I149" s="25" t="s">
        <v>19</v>
      </c>
      <c r="J149" s="25" t="s">
        <v>19</v>
      </c>
      <c r="K149" s="76" t="s">
        <v>294</v>
      </c>
      <c r="L149" s="25" t="s">
        <v>295</v>
      </c>
    </row>
    <row r="150" spans="2:13" x14ac:dyDescent="0.2">
      <c r="B150" s="75" t="s">
        <v>281</v>
      </c>
      <c r="C150" s="76" t="s">
        <v>294</v>
      </c>
      <c r="D150" s="76" t="s">
        <v>294</v>
      </c>
      <c r="E150" s="76" t="s">
        <v>294</v>
      </c>
      <c r="F150" s="76" t="s">
        <v>294</v>
      </c>
      <c r="G150" s="76" t="s">
        <v>294</v>
      </c>
      <c r="H150" s="76" t="s">
        <v>294</v>
      </c>
      <c r="I150" s="25" t="s">
        <v>19</v>
      </c>
      <c r="J150" s="25" t="s">
        <v>19</v>
      </c>
      <c r="K150" s="76" t="s">
        <v>294</v>
      </c>
      <c r="L150" s="25" t="s">
        <v>295</v>
      </c>
      <c r="M150" s="26">
        <f>45*27%/60</f>
        <v>0.20250000000000001</v>
      </c>
    </row>
    <row r="151" spans="2:13" x14ac:dyDescent="0.2">
      <c r="B151" s="22"/>
      <c r="M151" s="28"/>
    </row>
    <row r="152" spans="2:13" x14ac:dyDescent="0.2">
      <c r="B152" s="22" t="s">
        <v>282</v>
      </c>
      <c r="M152" s="28"/>
    </row>
    <row r="153" spans="2:13" x14ac:dyDescent="0.2">
      <c r="B153" s="22"/>
    </row>
    <row r="154" spans="2:13" x14ac:dyDescent="0.2">
      <c r="B154" s="22"/>
    </row>
    <row r="155" spans="2:13" x14ac:dyDescent="0.2">
      <c r="B155" s="22"/>
    </row>
    <row r="156" spans="2:13" x14ac:dyDescent="0.2">
      <c r="B156" s="72" t="s">
        <v>273</v>
      </c>
      <c r="C156" s="145" t="s">
        <v>274</v>
      </c>
      <c r="D156" s="145"/>
      <c r="E156" s="145"/>
      <c r="F156" s="145"/>
      <c r="G156" s="145"/>
      <c r="H156" s="145"/>
      <c r="I156" s="145"/>
      <c r="J156" s="145"/>
      <c r="K156" s="145"/>
      <c r="L156" s="145"/>
    </row>
    <row r="157" spans="2:13" ht="45.75" customHeight="1" x14ac:dyDescent="0.2">
      <c r="B157" s="73" t="s">
        <v>466</v>
      </c>
      <c r="C157" s="74" t="s">
        <v>467</v>
      </c>
      <c r="D157" s="74" t="s">
        <v>468</v>
      </c>
      <c r="E157" s="74" t="s">
        <v>469</v>
      </c>
      <c r="F157" s="74" t="s">
        <v>470</v>
      </c>
      <c r="G157" s="74" t="s">
        <v>471</v>
      </c>
      <c r="H157" s="74" t="s">
        <v>472</v>
      </c>
      <c r="I157" s="74" t="s">
        <v>473</v>
      </c>
      <c r="J157" s="74" t="s">
        <v>474</v>
      </c>
      <c r="K157" s="74" t="s">
        <v>475</v>
      </c>
      <c r="L157" s="74" t="s">
        <v>476</v>
      </c>
    </row>
    <row r="158" spans="2:13" x14ac:dyDescent="0.2">
      <c r="B158" s="75" t="s">
        <v>276</v>
      </c>
      <c r="C158" s="24" t="s">
        <v>295</v>
      </c>
      <c r="D158" s="24" t="s">
        <v>295</v>
      </c>
      <c r="E158" s="24" t="s">
        <v>295</v>
      </c>
      <c r="F158" s="24" t="s">
        <v>295</v>
      </c>
      <c r="G158" s="25" t="s">
        <v>295</v>
      </c>
      <c r="H158" s="25" t="s">
        <v>295</v>
      </c>
      <c r="I158" s="25" t="s">
        <v>295</v>
      </c>
      <c r="J158" s="25" t="s">
        <v>295</v>
      </c>
      <c r="K158" s="76" t="s">
        <v>294</v>
      </c>
      <c r="L158" s="76" t="s">
        <v>294</v>
      </c>
    </row>
    <row r="159" spans="2:13" x14ac:dyDescent="0.2">
      <c r="B159" s="75" t="s">
        <v>277</v>
      </c>
      <c r="C159" s="24" t="s">
        <v>295</v>
      </c>
      <c r="D159" s="24" t="s">
        <v>295</v>
      </c>
      <c r="E159" s="24" t="s">
        <v>295</v>
      </c>
      <c r="F159" s="24" t="s">
        <v>295</v>
      </c>
      <c r="G159" s="25" t="s">
        <v>295</v>
      </c>
      <c r="H159" s="25" t="s">
        <v>295</v>
      </c>
      <c r="I159" s="25" t="s">
        <v>295</v>
      </c>
      <c r="J159" s="25" t="s">
        <v>295</v>
      </c>
      <c r="K159" s="25" t="s">
        <v>295</v>
      </c>
      <c r="L159" s="25" t="s">
        <v>295</v>
      </c>
    </row>
    <row r="160" spans="2:13" x14ac:dyDescent="0.2">
      <c r="B160" s="75" t="s">
        <v>278</v>
      </c>
      <c r="C160" s="24" t="s">
        <v>295</v>
      </c>
      <c r="D160" s="24" t="s">
        <v>295</v>
      </c>
      <c r="E160" s="24" t="s">
        <v>295</v>
      </c>
      <c r="F160" s="80" t="s">
        <v>295</v>
      </c>
      <c r="G160" s="25" t="s">
        <v>295</v>
      </c>
      <c r="H160" s="25" t="s">
        <v>295</v>
      </c>
      <c r="I160" s="25" t="s">
        <v>295</v>
      </c>
      <c r="J160" s="25" t="s">
        <v>295</v>
      </c>
      <c r="K160" s="25" t="s">
        <v>295</v>
      </c>
      <c r="L160" s="25" t="s">
        <v>295</v>
      </c>
    </row>
    <row r="161" spans="2:13" x14ac:dyDescent="0.2">
      <c r="B161" s="75" t="s">
        <v>279</v>
      </c>
      <c r="C161" s="24" t="s">
        <v>295</v>
      </c>
      <c r="D161" s="24" t="s">
        <v>295</v>
      </c>
      <c r="E161" s="24" t="s">
        <v>295</v>
      </c>
      <c r="F161" s="24" t="s">
        <v>295</v>
      </c>
      <c r="G161" s="25" t="s">
        <v>295</v>
      </c>
      <c r="H161" s="25" t="s">
        <v>295</v>
      </c>
      <c r="I161" s="25" t="s">
        <v>295</v>
      </c>
      <c r="J161" s="25" t="s">
        <v>295</v>
      </c>
      <c r="K161" s="76" t="s">
        <v>294</v>
      </c>
      <c r="L161" s="76" t="s">
        <v>294</v>
      </c>
    </row>
    <row r="162" spans="2:13" x14ac:dyDescent="0.2">
      <c r="B162" s="75" t="s">
        <v>280</v>
      </c>
      <c r="C162" s="24" t="s">
        <v>295</v>
      </c>
      <c r="D162" s="24" t="s">
        <v>295</v>
      </c>
      <c r="E162" s="77" t="s">
        <v>294</v>
      </c>
      <c r="F162" s="77" t="s">
        <v>294</v>
      </c>
      <c r="G162" s="25" t="s">
        <v>19</v>
      </c>
      <c r="H162" s="25" t="s">
        <v>19</v>
      </c>
      <c r="I162" s="25" t="s">
        <v>19</v>
      </c>
      <c r="J162" s="77" t="s">
        <v>294</v>
      </c>
      <c r="K162" s="76" t="s">
        <v>294</v>
      </c>
      <c r="L162" s="76" t="s">
        <v>294</v>
      </c>
    </row>
    <row r="163" spans="2:13" x14ac:dyDescent="0.2">
      <c r="B163" s="75" t="s">
        <v>281</v>
      </c>
      <c r="C163" s="77" t="s">
        <v>294</v>
      </c>
      <c r="D163" s="25" t="s">
        <v>295</v>
      </c>
      <c r="E163" s="77" t="s">
        <v>294</v>
      </c>
      <c r="F163" s="77" t="s">
        <v>294</v>
      </c>
      <c r="G163" s="25" t="s">
        <v>19</v>
      </c>
      <c r="H163" s="25" t="s">
        <v>19</v>
      </c>
      <c r="I163" s="25" t="s">
        <v>19</v>
      </c>
      <c r="J163" s="77" t="s">
        <v>294</v>
      </c>
      <c r="K163" s="76" t="s">
        <v>294</v>
      </c>
      <c r="L163" s="76" t="s">
        <v>294</v>
      </c>
      <c r="M163" s="26">
        <f>45*27%/60</f>
        <v>0.20250000000000001</v>
      </c>
    </row>
    <row r="164" spans="2:13" x14ac:dyDescent="0.2">
      <c r="B164" s="22"/>
      <c r="M164" s="28"/>
    </row>
    <row r="165" spans="2:13" x14ac:dyDescent="0.2">
      <c r="B165" s="22" t="s">
        <v>282</v>
      </c>
      <c r="M165" s="28"/>
    </row>
    <row r="166" spans="2:13" x14ac:dyDescent="0.2">
      <c r="B166" s="22"/>
    </row>
    <row r="167" spans="2:13" x14ac:dyDescent="0.2">
      <c r="B167" s="22"/>
    </row>
    <row r="168" spans="2:13" x14ac:dyDescent="0.2">
      <c r="B168" s="72" t="s">
        <v>273</v>
      </c>
      <c r="C168" s="145" t="s">
        <v>274</v>
      </c>
      <c r="D168" s="145"/>
      <c r="E168" s="145"/>
      <c r="F168" s="145"/>
      <c r="G168" s="145"/>
      <c r="H168" s="145"/>
      <c r="I168" s="145"/>
      <c r="J168" s="145"/>
      <c r="K168" s="145"/>
      <c r="L168" s="145"/>
    </row>
    <row r="169" spans="2:13" ht="71.25" customHeight="1" x14ac:dyDescent="0.2">
      <c r="B169" s="73" t="s">
        <v>477</v>
      </c>
      <c r="C169" s="74" t="s">
        <v>478</v>
      </c>
      <c r="D169" s="74" t="s">
        <v>479</v>
      </c>
      <c r="E169" s="74" t="s">
        <v>480</v>
      </c>
      <c r="F169" s="74" t="s">
        <v>481</v>
      </c>
      <c r="G169" s="74" t="s">
        <v>482</v>
      </c>
      <c r="H169" s="74" t="s">
        <v>483</v>
      </c>
      <c r="I169" s="74" t="s">
        <v>484</v>
      </c>
      <c r="J169" s="74" t="s">
        <v>485</v>
      </c>
      <c r="K169" s="74" t="s">
        <v>486</v>
      </c>
      <c r="L169" s="74" t="s">
        <v>487</v>
      </c>
    </row>
    <row r="170" spans="2:13" x14ac:dyDescent="0.2">
      <c r="B170" s="75" t="s">
        <v>276</v>
      </c>
      <c r="C170" s="24" t="s">
        <v>295</v>
      </c>
      <c r="D170" s="24" t="s">
        <v>295</v>
      </c>
      <c r="E170" s="24" t="s">
        <v>295</v>
      </c>
      <c r="F170" s="24" t="s">
        <v>295</v>
      </c>
      <c r="G170" s="25" t="s">
        <v>295</v>
      </c>
      <c r="H170" s="25" t="s">
        <v>295</v>
      </c>
      <c r="I170" s="25" t="s">
        <v>295</v>
      </c>
      <c r="J170" s="24" t="s">
        <v>295</v>
      </c>
      <c r="K170" s="76" t="s">
        <v>294</v>
      </c>
      <c r="L170" s="76" t="s">
        <v>294</v>
      </c>
    </row>
    <row r="171" spans="2:13" x14ac:dyDescent="0.2">
      <c r="B171" s="75" t="s">
        <v>277</v>
      </c>
      <c r="C171" s="24" t="s">
        <v>295</v>
      </c>
      <c r="D171" s="24" t="s">
        <v>295</v>
      </c>
      <c r="E171" s="24" t="s">
        <v>295</v>
      </c>
      <c r="F171" s="24" t="s">
        <v>295</v>
      </c>
      <c r="G171" s="25" t="s">
        <v>295</v>
      </c>
      <c r="H171" s="25" t="s">
        <v>295</v>
      </c>
      <c r="I171" s="25" t="s">
        <v>295</v>
      </c>
      <c r="J171" s="24" t="s">
        <v>295</v>
      </c>
      <c r="K171" s="25" t="s">
        <v>295</v>
      </c>
      <c r="L171" s="25" t="s">
        <v>295</v>
      </c>
    </row>
    <row r="172" spans="2:13" x14ac:dyDescent="0.2">
      <c r="B172" s="75" t="s">
        <v>278</v>
      </c>
      <c r="C172" s="24" t="s">
        <v>295</v>
      </c>
      <c r="D172" s="24" t="s">
        <v>295</v>
      </c>
      <c r="E172" s="24" t="s">
        <v>295</v>
      </c>
      <c r="F172" s="24" t="s">
        <v>295</v>
      </c>
      <c r="G172" s="25" t="s">
        <v>295</v>
      </c>
      <c r="H172" s="25" t="s">
        <v>295</v>
      </c>
      <c r="I172" s="25" t="s">
        <v>295</v>
      </c>
      <c r="J172" s="24" t="s">
        <v>295</v>
      </c>
      <c r="K172" s="25" t="s">
        <v>295</v>
      </c>
      <c r="L172" s="25" t="s">
        <v>295</v>
      </c>
    </row>
    <row r="173" spans="2:13" x14ac:dyDescent="0.2">
      <c r="B173" s="75" t="s">
        <v>279</v>
      </c>
      <c r="C173" s="24" t="s">
        <v>295</v>
      </c>
      <c r="D173" s="24" t="s">
        <v>295</v>
      </c>
      <c r="E173" s="24" t="s">
        <v>295</v>
      </c>
      <c r="F173" s="24" t="s">
        <v>295</v>
      </c>
      <c r="G173" s="25" t="s">
        <v>295</v>
      </c>
      <c r="H173" s="25" t="s">
        <v>295</v>
      </c>
      <c r="I173" s="25" t="s">
        <v>295</v>
      </c>
      <c r="J173" s="24" t="s">
        <v>295</v>
      </c>
      <c r="K173" s="76" t="s">
        <v>294</v>
      </c>
      <c r="L173" s="76" t="s">
        <v>294</v>
      </c>
    </row>
    <row r="174" spans="2:13" x14ac:dyDescent="0.2">
      <c r="B174" s="75" t="s">
        <v>280</v>
      </c>
      <c r="C174" s="24" t="s">
        <v>295</v>
      </c>
      <c r="D174" s="24" t="s">
        <v>295</v>
      </c>
      <c r="E174" s="24" t="s">
        <v>295</v>
      </c>
      <c r="F174" s="24" t="s">
        <v>295</v>
      </c>
      <c r="G174" s="77" t="s">
        <v>294</v>
      </c>
      <c r="H174" s="77" t="s">
        <v>294</v>
      </c>
      <c r="I174" s="77" t="s">
        <v>294</v>
      </c>
      <c r="J174" s="24" t="s">
        <v>295</v>
      </c>
      <c r="K174" s="25" t="s">
        <v>295</v>
      </c>
      <c r="L174" s="76" t="s">
        <v>294</v>
      </c>
    </row>
    <row r="175" spans="2:13" x14ac:dyDescent="0.2">
      <c r="B175" s="75" t="s">
        <v>281</v>
      </c>
      <c r="C175" s="24" t="s">
        <v>295</v>
      </c>
      <c r="D175" s="24" t="s">
        <v>295</v>
      </c>
      <c r="E175" s="24" t="s">
        <v>295</v>
      </c>
      <c r="F175" s="24" t="s">
        <v>295</v>
      </c>
      <c r="G175" s="77" t="s">
        <v>294</v>
      </c>
      <c r="H175" s="77" t="s">
        <v>294</v>
      </c>
      <c r="I175" s="77" t="s">
        <v>294</v>
      </c>
      <c r="J175" s="24" t="s">
        <v>295</v>
      </c>
      <c r="K175" s="25" t="s">
        <v>295</v>
      </c>
      <c r="L175" s="76" t="s">
        <v>294</v>
      </c>
      <c r="M175" s="26">
        <f>48*27%/60</f>
        <v>0.21600000000000003</v>
      </c>
    </row>
    <row r="176" spans="2:13" x14ac:dyDescent="0.2">
      <c r="B176" s="22"/>
      <c r="M176" s="28"/>
    </row>
    <row r="177" spans="2:13" x14ac:dyDescent="0.2">
      <c r="B177" s="22" t="s">
        <v>282</v>
      </c>
      <c r="M177" s="28"/>
    </row>
    <row r="178" spans="2:13" x14ac:dyDescent="0.2">
      <c r="B178" s="22"/>
    </row>
    <row r="179" spans="2:13" x14ac:dyDescent="0.2">
      <c r="B179" s="22"/>
    </row>
    <row r="180" spans="2:13" x14ac:dyDescent="0.2">
      <c r="B180" s="72" t="s">
        <v>273</v>
      </c>
      <c r="C180" s="145" t="s">
        <v>274</v>
      </c>
      <c r="D180" s="145"/>
      <c r="E180" s="145"/>
      <c r="F180" s="145"/>
      <c r="G180" s="145"/>
      <c r="H180" s="145"/>
      <c r="I180" s="145"/>
      <c r="J180" s="145"/>
      <c r="K180" s="145"/>
      <c r="L180" s="145"/>
    </row>
    <row r="181" spans="2:13" ht="57" customHeight="1" x14ac:dyDescent="0.2">
      <c r="B181" s="73" t="s">
        <v>488</v>
      </c>
      <c r="C181" s="74" t="s">
        <v>489</v>
      </c>
      <c r="D181" s="74" t="s">
        <v>490</v>
      </c>
      <c r="E181" s="74" t="s">
        <v>491</v>
      </c>
      <c r="F181" s="74" t="s">
        <v>492</v>
      </c>
      <c r="G181" s="74" t="s">
        <v>493</v>
      </c>
      <c r="H181" s="74" t="s">
        <v>494</v>
      </c>
      <c r="I181" s="74" t="s">
        <v>495</v>
      </c>
      <c r="J181" s="74" t="s">
        <v>496</v>
      </c>
      <c r="K181" s="74" t="s">
        <v>497</v>
      </c>
      <c r="L181" s="74" t="s">
        <v>498</v>
      </c>
    </row>
    <row r="182" spans="2:13" x14ac:dyDescent="0.2">
      <c r="B182" s="75" t="s">
        <v>276</v>
      </c>
      <c r="C182" s="24" t="s">
        <v>295</v>
      </c>
      <c r="D182" s="25" t="s">
        <v>295</v>
      </c>
      <c r="E182" s="25" t="s">
        <v>295</v>
      </c>
      <c r="F182" s="25" t="s">
        <v>295</v>
      </c>
      <c r="G182" s="25" t="s">
        <v>295</v>
      </c>
      <c r="H182" s="25" t="s">
        <v>295</v>
      </c>
      <c r="I182" s="25" t="s">
        <v>295</v>
      </c>
      <c r="J182" s="25" t="s">
        <v>295</v>
      </c>
      <c r="K182" s="76" t="s">
        <v>294</v>
      </c>
      <c r="L182" s="76" t="s">
        <v>294</v>
      </c>
    </row>
    <row r="183" spans="2:13" x14ac:dyDescent="0.2">
      <c r="B183" s="75" t="s">
        <v>277</v>
      </c>
      <c r="C183" s="24" t="s">
        <v>295</v>
      </c>
      <c r="D183" s="77" t="s">
        <v>294</v>
      </c>
      <c r="E183" s="25" t="s">
        <v>295</v>
      </c>
      <c r="F183" s="25" t="s">
        <v>295</v>
      </c>
      <c r="G183" s="25" t="s">
        <v>295</v>
      </c>
      <c r="H183" s="25" t="s">
        <v>295</v>
      </c>
      <c r="I183" s="25" t="s">
        <v>295</v>
      </c>
      <c r="J183" s="25" t="s">
        <v>295</v>
      </c>
      <c r="K183" s="25" t="s">
        <v>295</v>
      </c>
      <c r="L183" s="25" t="s">
        <v>295</v>
      </c>
    </row>
    <row r="184" spans="2:13" x14ac:dyDescent="0.2">
      <c r="B184" s="75" t="s">
        <v>278</v>
      </c>
      <c r="C184" s="24" t="s">
        <v>295</v>
      </c>
      <c r="D184" s="25" t="s">
        <v>295</v>
      </c>
      <c r="E184" s="25" t="s">
        <v>295</v>
      </c>
      <c r="F184" s="25" t="s">
        <v>295</v>
      </c>
      <c r="G184" s="25" t="s">
        <v>295</v>
      </c>
      <c r="H184" s="25" t="s">
        <v>295</v>
      </c>
      <c r="I184" s="25" t="s">
        <v>295</v>
      </c>
      <c r="J184" s="25" t="s">
        <v>295</v>
      </c>
      <c r="K184" s="25" t="s">
        <v>295</v>
      </c>
      <c r="L184" s="25" t="s">
        <v>295</v>
      </c>
    </row>
    <row r="185" spans="2:13" x14ac:dyDescent="0.2">
      <c r="B185" s="75" t="s">
        <v>279</v>
      </c>
      <c r="C185" s="24" t="s">
        <v>295</v>
      </c>
      <c r="D185" s="25" t="s">
        <v>295</v>
      </c>
      <c r="E185" s="25" t="s">
        <v>295</v>
      </c>
      <c r="F185" s="25" t="s">
        <v>295</v>
      </c>
      <c r="G185" s="25" t="s">
        <v>295</v>
      </c>
      <c r="H185" s="25" t="s">
        <v>295</v>
      </c>
      <c r="I185" s="25" t="s">
        <v>295</v>
      </c>
      <c r="J185" s="76" t="s">
        <v>294</v>
      </c>
      <c r="K185" s="76" t="s">
        <v>294</v>
      </c>
      <c r="L185" s="76" t="s">
        <v>294</v>
      </c>
    </row>
    <row r="186" spans="2:13" x14ac:dyDescent="0.2">
      <c r="B186" s="75" t="s">
        <v>280</v>
      </c>
      <c r="C186" s="77" t="s">
        <v>294</v>
      </c>
      <c r="D186" s="77" t="s">
        <v>294</v>
      </c>
      <c r="E186" s="77" t="s">
        <v>294</v>
      </c>
      <c r="F186" s="77" t="s">
        <v>294</v>
      </c>
      <c r="G186" s="77" t="s">
        <v>294</v>
      </c>
      <c r="H186" s="77" t="s">
        <v>294</v>
      </c>
      <c r="I186" s="77" t="s">
        <v>294</v>
      </c>
      <c r="J186" s="76" t="s">
        <v>294</v>
      </c>
      <c r="K186" s="76" t="s">
        <v>294</v>
      </c>
      <c r="L186" s="76" t="s">
        <v>294</v>
      </c>
    </row>
    <row r="187" spans="2:13" x14ac:dyDescent="0.2">
      <c r="B187" s="75" t="s">
        <v>281</v>
      </c>
      <c r="C187" s="77" t="s">
        <v>294</v>
      </c>
      <c r="D187" s="77" t="s">
        <v>294</v>
      </c>
      <c r="E187" s="77" t="s">
        <v>294</v>
      </c>
      <c r="F187" s="77" t="s">
        <v>294</v>
      </c>
      <c r="G187" s="77" t="s">
        <v>294</v>
      </c>
      <c r="H187" s="77" t="s">
        <v>294</v>
      </c>
      <c r="I187" s="77" t="s">
        <v>294</v>
      </c>
      <c r="J187" s="76" t="s">
        <v>294</v>
      </c>
      <c r="K187" s="76" t="s">
        <v>294</v>
      </c>
      <c r="L187" s="76" t="s">
        <v>294</v>
      </c>
      <c r="M187" s="26">
        <f>34*27%/60</f>
        <v>0.153</v>
      </c>
    </row>
    <row r="188" spans="2:13" x14ac:dyDescent="0.2">
      <c r="B188" s="22"/>
      <c r="M188" s="28"/>
    </row>
    <row r="189" spans="2:13" x14ac:dyDescent="0.2">
      <c r="B189" s="22" t="s">
        <v>282</v>
      </c>
      <c r="M189" s="28"/>
    </row>
    <row r="190" spans="2:13" x14ac:dyDescent="0.2">
      <c r="B190" s="22"/>
    </row>
    <row r="191" spans="2:13" x14ac:dyDescent="0.2">
      <c r="B191" s="22"/>
    </row>
    <row r="192" spans="2:13" x14ac:dyDescent="0.2">
      <c r="B192" s="72" t="s">
        <v>273</v>
      </c>
      <c r="C192" s="145" t="s">
        <v>274</v>
      </c>
      <c r="D192" s="145"/>
      <c r="E192" s="145"/>
      <c r="F192" s="145"/>
      <c r="G192" s="145"/>
      <c r="H192" s="145"/>
      <c r="I192" s="145"/>
      <c r="J192" s="145"/>
      <c r="K192" s="145"/>
      <c r="L192" s="145"/>
    </row>
    <row r="193" spans="2:13" ht="60.75" customHeight="1" x14ac:dyDescent="0.2">
      <c r="B193" s="73" t="s">
        <v>499</v>
      </c>
      <c r="C193" s="74" t="s">
        <v>500</v>
      </c>
      <c r="D193" s="74" t="s">
        <v>501</v>
      </c>
      <c r="E193" s="74" t="s">
        <v>502</v>
      </c>
      <c r="F193" s="74" t="s">
        <v>503</v>
      </c>
      <c r="G193" s="74" t="s">
        <v>504</v>
      </c>
      <c r="H193" s="74" t="s">
        <v>505</v>
      </c>
      <c r="I193" s="74" t="s">
        <v>506</v>
      </c>
      <c r="J193" s="74" t="s">
        <v>507</v>
      </c>
      <c r="K193" s="74" t="s">
        <v>508</v>
      </c>
      <c r="L193" s="74" t="s">
        <v>509</v>
      </c>
    </row>
    <row r="194" spans="2:13" x14ac:dyDescent="0.2">
      <c r="B194" s="75" t="s">
        <v>276</v>
      </c>
      <c r="C194" s="25" t="s">
        <v>295</v>
      </c>
      <c r="D194" s="25" t="s">
        <v>295</v>
      </c>
      <c r="E194" s="25" t="s">
        <v>295</v>
      </c>
      <c r="F194" s="25" t="s">
        <v>295</v>
      </c>
      <c r="G194" s="25" t="s">
        <v>295</v>
      </c>
      <c r="H194" s="25" t="s">
        <v>295</v>
      </c>
      <c r="I194" s="25" t="s">
        <v>295</v>
      </c>
      <c r="J194" s="25" t="s">
        <v>295</v>
      </c>
      <c r="K194" s="76" t="s">
        <v>294</v>
      </c>
      <c r="L194" s="76" t="s">
        <v>294</v>
      </c>
    </row>
    <row r="195" spans="2:13" x14ac:dyDescent="0.2">
      <c r="B195" s="75" t="s">
        <v>277</v>
      </c>
      <c r="C195" s="25" t="s">
        <v>295</v>
      </c>
      <c r="D195" s="25" t="s">
        <v>295</v>
      </c>
      <c r="E195" s="25" t="s">
        <v>295</v>
      </c>
      <c r="F195" s="25" t="s">
        <v>295</v>
      </c>
      <c r="G195" s="25" t="s">
        <v>295</v>
      </c>
      <c r="H195" s="25" t="s">
        <v>295</v>
      </c>
      <c r="I195" s="25" t="s">
        <v>295</v>
      </c>
      <c r="J195" s="25" t="s">
        <v>295</v>
      </c>
      <c r="K195" s="25" t="s">
        <v>295</v>
      </c>
      <c r="L195" s="25" t="s">
        <v>295</v>
      </c>
    </row>
    <row r="196" spans="2:13" x14ac:dyDescent="0.2">
      <c r="B196" s="75" t="s">
        <v>278</v>
      </c>
      <c r="C196" s="25" t="s">
        <v>295</v>
      </c>
      <c r="D196" s="25" t="s">
        <v>295</v>
      </c>
      <c r="E196" s="25" t="s">
        <v>295</v>
      </c>
      <c r="F196" s="25" t="s">
        <v>295</v>
      </c>
      <c r="G196" s="25" t="s">
        <v>295</v>
      </c>
      <c r="H196" s="25" t="s">
        <v>295</v>
      </c>
      <c r="I196" s="25" t="s">
        <v>295</v>
      </c>
      <c r="J196" s="25" t="s">
        <v>295</v>
      </c>
      <c r="K196" s="25" t="s">
        <v>295</v>
      </c>
      <c r="L196" s="25" t="s">
        <v>295</v>
      </c>
    </row>
    <row r="197" spans="2:13" x14ac:dyDescent="0.2">
      <c r="B197" s="75" t="s">
        <v>279</v>
      </c>
      <c r="C197" s="25" t="s">
        <v>295</v>
      </c>
      <c r="D197" s="25" t="s">
        <v>295</v>
      </c>
      <c r="E197" s="25" t="s">
        <v>295</v>
      </c>
      <c r="F197" s="25" t="s">
        <v>295</v>
      </c>
      <c r="G197" s="25" t="s">
        <v>295</v>
      </c>
      <c r="H197" s="25" t="s">
        <v>295</v>
      </c>
      <c r="I197" s="25" t="s">
        <v>295</v>
      </c>
      <c r="J197" s="25" t="s">
        <v>295</v>
      </c>
      <c r="K197" s="76" t="s">
        <v>294</v>
      </c>
      <c r="L197" s="25" t="s">
        <v>295</v>
      </c>
    </row>
    <row r="198" spans="2:13" x14ac:dyDescent="0.2">
      <c r="B198" s="75" t="s">
        <v>280</v>
      </c>
      <c r="C198" s="81" t="s">
        <v>19</v>
      </c>
      <c r="D198" s="77" t="s">
        <v>294</v>
      </c>
      <c r="E198" s="81" t="s">
        <v>19</v>
      </c>
      <c r="F198" s="77" t="s">
        <v>294</v>
      </c>
      <c r="G198" s="77" t="s">
        <v>294</v>
      </c>
      <c r="H198" s="77" t="s">
        <v>294</v>
      </c>
      <c r="I198" s="77" t="s">
        <v>294</v>
      </c>
      <c r="J198" s="77" t="s">
        <v>294</v>
      </c>
      <c r="K198" s="25" t="s">
        <v>19</v>
      </c>
      <c r="L198" s="25" t="s">
        <v>19</v>
      </c>
    </row>
    <row r="199" spans="2:13" x14ac:dyDescent="0.2">
      <c r="B199" s="75" t="s">
        <v>281</v>
      </c>
      <c r="C199" s="81" t="s">
        <v>19</v>
      </c>
      <c r="D199" s="77" t="s">
        <v>294</v>
      </c>
      <c r="E199" s="81" t="s">
        <v>19</v>
      </c>
      <c r="F199" s="77" t="s">
        <v>294</v>
      </c>
      <c r="G199" s="77" t="s">
        <v>294</v>
      </c>
      <c r="H199" s="77" t="s">
        <v>294</v>
      </c>
      <c r="I199" s="77" t="s">
        <v>294</v>
      </c>
      <c r="J199" s="77" t="s">
        <v>294</v>
      </c>
      <c r="K199" s="76" t="s">
        <v>294</v>
      </c>
      <c r="L199" s="25" t="s">
        <v>19</v>
      </c>
      <c r="M199" s="26">
        <f>44*27%/60</f>
        <v>0.19800000000000001</v>
      </c>
    </row>
    <row r="200" spans="2:13" x14ac:dyDescent="0.2">
      <c r="B200" s="22"/>
      <c r="M200" s="28"/>
    </row>
    <row r="201" spans="2:13" x14ac:dyDescent="0.2">
      <c r="B201" s="22" t="s">
        <v>282</v>
      </c>
      <c r="M201" s="28"/>
    </row>
    <row r="202" spans="2:13" x14ac:dyDescent="0.2">
      <c r="B202" s="22"/>
    </row>
    <row r="203" spans="2:13" x14ac:dyDescent="0.2">
      <c r="B203" s="22"/>
    </row>
    <row r="204" spans="2:13" x14ac:dyDescent="0.2">
      <c r="B204" s="22"/>
    </row>
    <row r="205" spans="2:13" x14ac:dyDescent="0.2">
      <c r="B205" s="22"/>
    </row>
    <row r="206" spans="2:13" x14ac:dyDescent="0.2">
      <c r="B206" s="72" t="s">
        <v>273</v>
      </c>
      <c r="C206" s="145" t="s">
        <v>274</v>
      </c>
      <c r="D206" s="145"/>
      <c r="E206" s="145"/>
      <c r="F206" s="145"/>
      <c r="G206" s="145"/>
      <c r="H206" s="145"/>
      <c r="I206" s="145"/>
      <c r="J206" s="145"/>
      <c r="K206" s="145"/>
      <c r="L206" s="145"/>
    </row>
    <row r="207" spans="2:13" ht="59.25" customHeight="1" x14ac:dyDescent="0.2">
      <c r="B207" s="73" t="s">
        <v>510</v>
      </c>
      <c r="C207" s="74" t="s">
        <v>511</v>
      </c>
      <c r="D207" s="74" t="s">
        <v>512</v>
      </c>
      <c r="E207" s="74" t="s">
        <v>513</v>
      </c>
      <c r="F207" s="74" t="s">
        <v>514</v>
      </c>
      <c r="G207" s="74" t="s">
        <v>515</v>
      </c>
      <c r="H207" s="74" t="s">
        <v>516</v>
      </c>
      <c r="I207" s="74" t="s">
        <v>517</v>
      </c>
      <c r="J207" s="74" t="s">
        <v>518</v>
      </c>
      <c r="K207" s="74" t="s">
        <v>519</v>
      </c>
      <c r="L207" s="74" t="s">
        <v>520</v>
      </c>
    </row>
    <row r="208" spans="2:13" x14ac:dyDescent="0.2">
      <c r="B208" s="75" t="s">
        <v>276</v>
      </c>
      <c r="C208" s="24" t="s">
        <v>295</v>
      </c>
      <c r="D208" s="24" t="s">
        <v>295</v>
      </c>
      <c r="E208" s="24" t="s">
        <v>295</v>
      </c>
      <c r="F208" s="24" t="s">
        <v>295</v>
      </c>
      <c r="G208" s="24" t="s">
        <v>295</v>
      </c>
      <c r="H208" s="25" t="s">
        <v>295</v>
      </c>
      <c r="I208" s="25" t="s">
        <v>295</v>
      </c>
      <c r="J208" s="25" t="s">
        <v>295</v>
      </c>
      <c r="K208" s="25" t="s">
        <v>295</v>
      </c>
      <c r="L208" s="76" t="s">
        <v>294</v>
      </c>
    </row>
    <row r="209" spans="2:13" x14ac:dyDescent="0.2">
      <c r="B209" s="75" t="s">
        <v>277</v>
      </c>
      <c r="C209" s="24" t="s">
        <v>295</v>
      </c>
      <c r="D209" s="24" t="s">
        <v>295</v>
      </c>
      <c r="E209" s="24" t="s">
        <v>295</v>
      </c>
      <c r="F209" s="24" t="s">
        <v>295</v>
      </c>
      <c r="G209" s="24" t="s">
        <v>295</v>
      </c>
      <c r="H209" s="25" t="s">
        <v>295</v>
      </c>
      <c r="I209" s="25" t="s">
        <v>295</v>
      </c>
      <c r="J209" s="25" t="s">
        <v>295</v>
      </c>
      <c r="K209" s="25" t="s">
        <v>295</v>
      </c>
      <c r="L209" s="25" t="s">
        <v>295</v>
      </c>
    </row>
    <row r="210" spans="2:13" x14ac:dyDescent="0.2">
      <c r="B210" s="75" t="s">
        <v>278</v>
      </c>
      <c r="C210" s="24" t="s">
        <v>295</v>
      </c>
      <c r="D210" s="24" t="s">
        <v>295</v>
      </c>
      <c r="E210" s="24" t="s">
        <v>295</v>
      </c>
      <c r="F210" s="24" t="s">
        <v>295</v>
      </c>
      <c r="G210" s="24" t="s">
        <v>295</v>
      </c>
      <c r="H210" s="25" t="s">
        <v>295</v>
      </c>
      <c r="I210" s="25" t="s">
        <v>295</v>
      </c>
      <c r="J210" s="25" t="s">
        <v>295</v>
      </c>
      <c r="K210" s="25" t="s">
        <v>295</v>
      </c>
      <c r="L210" s="25" t="s">
        <v>295</v>
      </c>
    </row>
    <row r="211" spans="2:13" x14ac:dyDescent="0.2">
      <c r="B211" s="75" t="s">
        <v>279</v>
      </c>
      <c r="C211" s="24" t="s">
        <v>295</v>
      </c>
      <c r="D211" s="24" t="s">
        <v>295</v>
      </c>
      <c r="E211" s="24" t="s">
        <v>295</v>
      </c>
      <c r="F211" s="24" t="s">
        <v>295</v>
      </c>
      <c r="G211" s="24" t="s">
        <v>295</v>
      </c>
      <c r="H211" s="25" t="s">
        <v>295</v>
      </c>
      <c r="I211" s="25" t="s">
        <v>295</v>
      </c>
      <c r="J211" s="25" t="s">
        <v>295</v>
      </c>
      <c r="K211" s="76" t="s">
        <v>294</v>
      </c>
      <c r="L211" s="25" t="s">
        <v>295</v>
      </c>
    </row>
    <row r="212" spans="2:13" x14ac:dyDescent="0.2">
      <c r="B212" s="75" t="s">
        <v>280</v>
      </c>
      <c r="C212" s="24" t="s">
        <v>295</v>
      </c>
      <c r="D212" s="24" t="s">
        <v>295</v>
      </c>
      <c r="E212" s="24" t="s">
        <v>295</v>
      </c>
      <c r="F212" s="24" t="s">
        <v>295</v>
      </c>
      <c r="G212" s="81" t="s">
        <v>19</v>
      </c>
      <c r="H212" s="77" t="s">
        <v>294</v>
      </c>
      <c r="I212" s="77" t="s">
        <v>294</v>
      </c>
      <c r="J212" s="77" t="s">
        <v>294</v>
      </c>
      <c r="K212" s="76" t="s">
        <v>294</v>
      </c>
      <c r="L212" s="25" t="s">
        <v>19</v>
      </c>
    </row>
    <row r="213" spans="2:13" x14ac:dyDescent="0.2">
      <c r="B213" s="75" t="s">
        <v>281</v>
      </c>
      <c r="C213" s="24" t="s">
        <v>295</v>
      </c>
      <c r="D213" s="24" t="s">
        <v>295</v>
      </c>
      <c r="E213" s="24" t="s">
        <v>295</v>
      </c>
      <c r="F213" s="24" t="s">
        <v>295</v>
      </c>
      <c r="G213" s="82" t="s">
        <v>294</v>
      </c>
      <c r="H213" s="77" t="s">
        <v>294</v>
      </c>
      <c r="I213" s="77" t="s">
        <v>294</v>
      </c>
      <c r="J213" s="77" t="s">
        <v>294</v>
      </c>
      <c r="K213" s="76" t="s">
        <v>294</v>
      </c>
      <c r="L213" s="25" t="s">
        <v>295</v>
      </c>
      <c r="M213" s="26">
        <f>49*27%/60</f>
        <v>0.2205</v>
      </c>
    </row>
    <row r="214" spans="2:13" x14ac:dyDescent="0.2">
      <c r="B214" s="22"/>
      <c r="M214" s="28"/>
    </row>
    <row r="215" spans="2:13" x14ac:dyDescent="0.2">
      <c r="B215" s="22" t="s">
        <v>282</v>
      </c>
      <c r="M215" s="28"/>
    </row>
    <row r="216" spans="2:13" x14ac:dyDescent="0.2">
      <c r="B216" s="22"/>
    </row>
    <row r="217" spans="2:13" x14ac:dyDescent="0.2">
      <c r="B217" s="22"/>
    </row>
    <row r="218" spans="2:13" x14ac:dyDescent="0.2">
      <c r="B218" s="72" t="s">
        <v>273</v>
      </c>
      <c r="C218" s="145" t="s">
        <v>274</v>
      </c>
      <c r="D218" s="145"/>
      <c r="E218" s="145"/>
      <c r="F218" s="145"/>
      <c r="G218" s="145"/>
      <c r="H218" s="145"/>
      <c r="I218" s="145"/>
      <c r="J218" s="145"/>
      <c r="K218" s="145"/>
      <c r="L218" s="145"/>
    </row>
    <row r="219" spans="2:13" ht="46.5" customHeight="1" x14ac:dyDescent="0.2">
      <c r="B219" s="73" t="s">
        <v>521</v>
      </c>
      <c r="C219" s="74" t="s">
        <v>522</v>
      </c>
      <c r="D219" s="74" t="s">
        <v>523</v>
      </c>
      <c r="E219" s="74" t="s">
        <v>524</v>
      </c>
      <c r="F219" s="74" t="s">
        <v>525</v>
      </c>
      <c r="G219" s="74" t="s">
        <v>526</v>
      </c>
      <c r="H219" s="74" t="s">
        <v>527</v>
      </c>
      <c r="I219" s="74" t="s">
        <v>528</v>
      </c>
      <c r="J219" s="74" t="s">
        <v>529</v>
      </c>
      <c r="K219" s="74" t="s">
        <v>530</v>
      </c>
      <c r="L219" s="74" t="s">
        <v>531</v>
      </c>
    </row>
    <row r="220" spans="2:13" x14ac:dyDescent="0.2">
      <c r="B220" s="75" t="s">
        <v>276</v>
      </c>
      <c r="C220" s="24" t="s">
        <v>295</v>
      </c>
      <c r="D220" s="24" t="s">
        <v>295</v>
      </c>
      <c r="E220" s="24" t="s">
        <v>295</v>
      </c>
      <c r="F220" s="24" t="s">
        <v>295</v>
      </c>
      <c r="G220" s="24" t="s">
        <v>295</v>
      </c>
      <c r="H220" s="24" t="s">
        <v>295</v>
      </c>
      <c r="I220" s="24" t="s">
        <v>295</v>
      </c>
      <c r="J220" s="24" t="s">
        <v>295</v>
      </c>
      <c r="K220" s="25" t="s">
        <v>295</v>
      </c>
      <c r="L220" s="76" t="s">
        <v>294</v>
      </c>
    </row>
    <row r="221" spans="2:13" x14ac:dyDescent="0.2">
      <c r="B221" s="75" t="s">
        <v>277</v>
      </c>
      <c r="C221" s="24" t="s">
        <v>295</v>
      </c>
      <c r="D221" s="24" t="s">
        <v>295</v>
      </c>
      <c r="E221" s="24" t="s">
        <v>295</v>
      </c>
      <c r="F221" s="24" t="s">
        <v>295</v>
      </c>
      <c r="G221" s="24" t="s">
        <v>295</v>
      </c>
      <c r="H221" s="24" t="s">
        <v>295</v>
      </c>
      <c r="I221" s="24" t="s">
        <v>295</v>
      </c>
      <c r="J221" s="24" t="s">
        <v>295</v>
      </c>
      <c r="K221" s="25" t="s">
        <v>295</v>
      </c>
      <c r="L221" s="25" t="s">
        <v>295</v>
      </c>
    </row>
    <row r="222" spans="2:13" x14ac:dyDescent="0.2">
      <c r="B222" s="75" t="s">
        <v>278</v>
      </c>
      <c r="C222" s="24" t="s">
        <v>295</v>
      </c>
      <c r="D222" s="24" t="s">
        <v>295</v>
      </c>
      <c r="E222" s="24" t="s">
        <v>295</v>
      </c>
      <c r="F222" s="24" t="s">
        <v>295</v>
      </c>
      <c r="G222" s="24" t="s">
        <v>295</v>
      </c>
      <c r="H222" s="24" t="s">
        <v>295</v>
      </c>
      <c r="I222" s="24" t="s">
        <v>295</v>
      </c>
      <c r="J222" s="24" t="s">
        <v>295</v>
      </c>
      <c r="K222" s="25" t="s">
        <v>295</v>
      </c>
      <c r="L222" s="25" t="s">
        <v>295</v>
      </c>
    </row>
    <row r="223" spans="2:13" x14ac:dyDescent="0.2">
      <c r="B223" s="75" t="s">
        <v>279</v>
      </c>
      <c r="C223" s="24" t="s">
        <v>295</v>
      </c>
      <c r="D223" s="24" t="s">
        <v>295</v>
      </c>
      <c r="E223" s="24" t="s">
        <v>295</v>
      </c>
      <c r="F223" s="24" t="s">
        <v>295</v>
      </c>
      <c r="G223" s="24" t="s">
        <v>295</v>
      </c>
      <c r="H223" s="24" t="s">
        <v>295</v>
      </c>
      <c r="I223" s="24" t="s">
        <v>295</v>
      </c>
      <c r="J223" s="24" t="s">
        <v>295</v>
      </c>
      <c r="K223" s="76" t="s">
        <v>294</v>
      </c>
      <c r="L223" s="76" t="s">
        <v>294</v>
      </c>
    </row>
    <row r="224" spans="2:13" x14ac:dyDescent="0.2">
      <c r="B224" s="75" t="s">
        <v>280</v>
      </c>
      <c r="C224" s="76" t="s">
        <v>294</v>
      </c>
      <c r="D224" s="77" t="s">
        <v>294</v>
      </c>
      <c r="E224" s="77" t="s">
        <v>294</v>
      </c>
      <c r="F224" s="77" t="s">
        <v>294</v>
      </c>
      <c r="G224" s="77" t="s">
        <v>294</v>
      </c>
      <c r="H224" s="77" t="s">
        <v>294</v>
      </c>
      <c r="I224" s="25" t="s">
        <v>19</v>
      </c>
      <c r="J224" s="77" t="s">
        <v>294</v>
      </c>
      <c r="K224" s="76" t="s">
        <v>294</v>
      </c>
      <c r="L224" s="76" t="s">
        <v>294</v>
      </c>
    </row>
    <row r="225" spans="2:13" x14ac:dyDescent="0.2">
      <c r="B225" s="75" t="s">
        <v>281</v>
      </c>
      <c r="C225" s="77" t="s">
        <v>294</v>
      </c>
      <c r="D225" s="77" t="s">
        <v>294</v>
      </c>
      <c r="E225" s="77" t="s">
        <v>294</v>
      </c>
      <c r="F225" s="77" t="s">
        <v>294</v>
      </c>
      <c r="G225" s="77" t="s">
        <v>294</v>
      </c>
      <c r="H225" s="77" t="s">
        <v>294</v>
      </c>
      <c r="I225" s="25" t="s">
        <v>19</v>
      </c>
      <c r="J225" s="77" t="s">
        <v>294</v>
      </c>
      <c r="K225" s="76" t="s">
        <v>294</v>
      </c>
      <c r="L225" s="76" t="s">
        <v>294</v>
      </c>
      <c r="M225" s="26">
        <f>39*27%/60</f>
        <v>0.17550000000000002</v>
      </c>
    </row>
    <row r="226" spans="2:13" x14ac:dyDescent="0.2">
      <c r="B226" s="22"/>
      <c r="M226" s="28"/>
    </row>
    <row r="227" spans="2:13" x14ac:dyDescent="0.2">
      <c r="B227" s="22" t="s">
        <v>282</v>
      </c>
      <c r="M227" s="28"/>
    </row>
    <row r="228" spans="2:13" x14ac:dyDescent="0.2">
      <c r="B228" s="22"/>
    </row>
    <row r="229" spans="2:13" x14ac:dyDescent="0.2">
      <c r="B229" s="72" t="s">
        <v>273</v>
      </c>
      <c r="C229" s="145" t="s">
        <v>274</v>
      </c>
      <c r="D229" s="145"/>
      <c r="E229" s="145"/>
      <c r="F229" s="145"/>
      <c r="G229" s="145"/>
      <c r="H229" s="145"/>
      <c r="I229" s="145"/>
      <c r="J229" s="145"/>
      <c r="K229" s="145"/>
      <c r="L229" s="145"/>
    </row>
    <row r="230" spans="2:13" x14ac:dyDescent="0.2">
      <c r="B230" s="89" t="s">
        <v>547</v>
      </c>
      <c r="C230" s="23" t="s">
        <v>548</v>
      </c>
      <c r="D230" s="23" t="s">
        <v>549</v>
      </c>
      <c r="E230" s="23" t="s">
        <v>550</v>
      </c>
      <c r="F230" s="23" t="s">
        <v>551</v>
      </c>
      <c r="G230" s="23" t="s">
        <v>552</v>
      </c>
      <c r="H230" s="23" t="s">
        <v>553</v>
      </c>
      <c r="I230" s="23" t="s">
        <v>554</v>
      </c>
      <c r="J230" s="23" t="s">
        <v>555</v>
      </c>
      <c r="K230" s="23" t="s">
        <v>556</v>
      </c>
      <c r="L230" s="23" t="s">
        <v>557</v>
      </c>
    </row>
    <row r="231" spans="2:13" x14ac:dyDescent="0.2">
      <c r="B231" s="75" t="s">
        <v>276</v>
      </c>
      <c r="C231" s="24" t="s">
        <v>295</v>
      </c>
      <c r="D231" s="25" t="s">
        <v>295</v>
      </c>
      <c r="E231" s="25" t="s">
        <v>295</v>
      </c>
      <c r="F231" s="25" t="s">
        <v>295</v>
      </c>
      <c r="G231" s="25" t="s">
        <v>295</v>
      </c>
      <c r="H231" s="25" t="s">
        <v>295</v>
      </c>
      <c r="I231" s="25" t="s">
        <v>295</v>
      </c>
      <c r="J231" s="25" t="s">
        <v>295</v>
      </c>
      <c r="K231" s="25" t="s">
        <v>295</v>
      </c>
      <c r="L231" s="25" t="s">
        <v>295</v>
      </c>
    </row>
    <row r="232" spans="2:13" x14ac:dyDescent="0.2">
      <c r="B232" s="75" t="s">
        <v>277</v>
      </c>
      <c r="C232" s="24" t="s">
        <v>295</v>
      </c>
      <c r="D232" s="25" t="s">
        <v>295</v>
      </c>
      <c r="E232" s="25" t="s">
        <v>295</v>
      </c>
      <c r="F232" s="25" t="s">
        <v>295</v>
      </c>
      <c r="G232" s="25" t="s">
        <v>295</v>
      </c>
      <c r="H232" s="25" t="s">
        <v>295</v>
      </c>
      <c r="I232" s="25" t="s">
        <v>295</v>
      </c>
      <c r="J232" s="25" t="s">
        <v>295</v>
      </c>
      <c r="K232" s="25" t="s">
        <v>295</v>
      </c>
      <c r="L232" s="25" t="s">
        <v>295</v>
      </c>
    </row>
    <row r="233" spans="2:13" x14ac:dyDescent="0.2">
      <c r="B233" s="75" t="s">
        <v>278</v>
      </c>
      <c r="C233" s="24" t="s">
        <v>295</v>
      </c>
      <c r="D233" s="25" t="s">
        <v>295</v>
      </c>
      <c r="E233" s="25" t="s">
        <v>295</v>
      </c>
      <c r="F233" s="25" t="s">
        <v>295</v>
      </c>
      <c r="G233" s="25" t="s">
        <v>295</v>
      </c>
      <c r="H233" s="25" t="s">
        <v>295</v>
      </c>
      <c r="I233" s="25" t="s">
        <v>295</v>
      </c>
      <c r="J233" s="25" t="s">
        <v>295</v>
      </c>
      <c r="K233" s="25" t="s">
        <v>295</v>
      </c>
      <c r="L233" s="25" t="s">
        <v>295</v>
      </c>
    </row>
    <row r="234" spans="2:13" x14ac:dyDescent="0.2">
      <c r="B234" s="75" t="s">
        <v>279</v>
      </c>
      <c r="C234" s="24" t="s">
        <v>295</v>
      </c>
      <c r="D234" s="25" t="s">
        <v>295</v>
      </c>
      <c r="E234" s="25" t="s">
        <v>295</v>
      </c>
      <c r="F234" s="25" t="s">
        <v>295</v>
      </c>
      <c r="G234" s="25" t="s">
        <v>295</v>
      </c>
      <c r="H234" s="25" t="s">
        <v>295</v>
      </c>
      <c r="I234" s="81" t="s">
        <v>295</v>
      </c>
      <c r="J234" s="25" t="s">
        <v>295</v>
      </c>
      <c r="K234" s="25" t="s">
        <v>295</v>
      </c>
      <c r="L234" s="25" t="s">
        <v>295</v>
      </c>
    </row>
    <row r="235" spans="2:13" x14ac:dyDescent="0.2">
      <c r="B235" s="75" t="s">
        <v>280</v>
      </c>
      <c r="C235" s="24" t="s">
        <v>295</v>
      </c>
      <c r="D235" s="24" t="s">
        <v>295</v>
      </c>
      <c r="E235" s="24" t="s">
        <v>295</v>
      </c>
      <c r="F235" s="81" t="s">
        <v>294</v>
      </c>
      <c r="G235" s="81" t="s">
        <v>295</v>
      </c>
      <c r="H235" s="81" t="s">
        <v>558</v>
      </c>
      <c r="I235" s="81" t="s">
        <v>295</v>
      </c>
      <c r="J235" s="81" t="s">
        <v>558</v>
      </c>
      <c r="K235" s="81" t="s">
        <v>558</v>
      </c>
      <c r="L235" s="81" t="s">
        <v>558</v>
      </c>
    </row>
    <row r="236" spans="2:13" x14ac:dyDescent="0.2">
      <c r="B236" s="75" t="s">
        <v>281</v>
      </c>
      <c r="C236" s="24" t="s">
        <v>295</v>
      </c>
      <c r="D236" s="24" t="s">
        <v>295</v>
      </c>
      <c r="E236" s="24" t="s">
        <v>295</v>
      </c>
      <c r="F236" s="81" t="s">
        <v>294</v>
      </c>
      <c r="G236" s="81" t="s">
        <v>295</v>
      </c>
      <c r="H236" s="81" t="s">
        <v>558</v>
      </c>
      <c r="I236" s="81" t="s">
        <v>295</v>
      </c>
      <c r="J236" s="81" t="s">
        <v>558</v>
      </c>
      <c r="K236" s="81" t="s">
        <v>558</v>
      </c>
      <c r="L236" s="81" t="s">
        <v>558</v>
      </c>
      <c r="M236" s="26">
        <f>58*27%/60</f>
        <v>0.26100000000000001</v>
      </c>
    </row>
    <row r="237" spans="2:13" x14ac:dyDescent="0.2">
      <c r="B237" s="22"/>
      <c r="C237" s="22"/>
      <c r="M237" s="28"/>
    </row>
    <row r="238" spans="2:13" x14ac:dyDescent="0.2">
      <c r="B238" s="22" t="s">
        <v>282</v>
      </c>
      <c r="C238" s="22"/>
      <c r="M238" s="28"/>
    </row>
    <row r="239" spans="2:13" x14ac:dyDescent="0.2">
      <c r="B239" s="22"/>
      <c r="C239" s="22"/>
    </row>
    <row r="240" spans="2:13" x14ac:dyDescent="0.2">
      <c r="B240" s="22"/>
      <c r="C240" s="22"/>
    </row>
    <row r="241" spans="2:13" x14ac:dyDescent="0.2">
      <c r="B241" s="72" t="s">
        <v>273</v>
      </c>
      <c r="C241" s="145" t="s">
        <v>274</v>
      </c>
      <c r="D241" s="145"/>
      <c r="E241" s="145"/>
      <c r="F241" s="145"/>
      <c r="G241" s="145"/>
      <c r="H241" s="145"/>
      <c r="I241" s="145"/>
      <c r="J241" s="145"/>
      <c r="K241" s="145"/>
      <c r="L241" s="145"/>
    </row>
    <row r="242" spans="2:13" x14ac:dyDescent="0.2">
      <c r="B242" s="89" t="s">
        <v>559</v>
      </c>
      <c r="C242" s="23" t="s">
        <v>560</v>
      </c>
      <c r="D242" s="23" t="s">
        <v>561</v>
      </c>
      <c r="E242" s="23" t="s">
        <v>562</v>
      </c>
      <c r="F242" s="23" t="s">
        <v>563</v>
      </c>
      <c r="G242" s="23" t="s">
        <v>564</v>
      </c>
      <c r="H242" s="23" t="s">
        <v>565</v>
      </c>
      <c r="I242" s="23" t="s">
        <v>566</v>
      </c>
      <c r="J242" s="23" t="s">
        <v>567</v>
      </c>
      <c r="K242" s="23" t="s">
        <v>568</v>
      </c>
      <c r="L242" s="23" t="s">
        <v>569</v>
      </c>
    </row>
    <row r="243" spans="2:13" x14ac:dyDescent="0.2">
      <c r="B243" s="75" t="s">
        <v>276</v>
      </c>
      <c r="C243" s="24" t="s">
        <v>294</v>
      </c>
      <c r="D243" s="25" t="s">
        <v>294</v>
      </c>
      <c r="E243" s="81" t="s">
        <v>295</v>
      </c>
      <c r="F243" s="81" t="s">
        <v>295</v>
      </c>
      <c r="G243" s="81" t="s">
        <v>295</v>
      </c>
      <c r="H243" s="81" t="s">
        <v>295</v>
      </c>
      <c r="I243" s="81" t="s">
        <v>295</v>
      </c>
      <c r="J243" s="25" t="s">
        <v>295</v>
      </c>
      <c r="K243" s="25" t="s">
        <v>295</v>
      </c>
      <c r="L243" s="25" t="s">
        <v>295</v>
      </c>
    </row>
    <row r="244" spans="2:13" x14ac:dyDescent="0.2">
      <c r="B244" s="75" t="s">
        <v>277</v>
      </c>
      <c r="C244" s="24" t="s">
        <v>295</v>
      </c>
      <c r="D244" s="25" t="s">
        <v>295</v>
      </c>
      <c r="E244" s="81" t="s">
        <v>295</v>
      </c>
      <c r="F244" s="81" t="s">
        <v>295</v>
      </c>
      <c r="G244" s="81" t="s">
        <v>295</v>
      </c>
      <c r="H244" s="81" t="s">
        <v>294</v>
      </c>
      <c r="I244" s="81" t="s">
        <v>295</v>
      </c>
      <c r="J244" s="25" t="s">
        <v>295</v>
      </c>
      <c r="K244" s="25" t="s">
        <v>295</v>
      </c>
      <c r="L244" s="25" t="s">
        <v>295</v>
      </c>
    </row>
    <row r="245" spans="2:13" x14ac:dyDescent="0.2">
      <c r="B245" s="75" t="s">
        <v>278</v>
      </c>
      <c r="C245" s="24" t="s">
        <v>295</v>
      </c>
      <c r="D245" s="25" t="s">
        <v>295</v>
      </c>
      <c r="E245" s="81" t="s">
        <v>295</v>
      </c>
      <c r="F245" s="81" t="s">
        <v>295</v>
      </c>
      <c r="G245" s="81" t="s">
        <v>295</v>
      </c>
      <c r="H245" s="81" t="s">
        <v>295</v>
      </c>
      <c r="I245" s="81" t="s">
        <v>295</v>
      </c>
      <c r="J245" s="25" t="s">
        <v>295</v>
      </c>
      <c r="K245" s="25" t="s">
        <v>295</v>
      </c>
      <c r="L245" s="25" t="s">
        <v>295</v>
      </c>
    </row>
    <row r="246" spans="2:13" x14ac:dyDescent="0.2">
      <c r="B246" s="75" t="s">
        <v>279</v>
      </c>
      <c r="C246" s="24" t="s">
        <v>294</v>
      </c>
      <c r="D246" s="25" t="s">
        <v>294</v>
      </c>
      <c r="E246" s="81" t="s">
        <v>295</v>
      </c>
      <c r="F246" s="81" t="s">
        <v>295</v>
      </c>
      <c r="G246" s="81" t="s">
        <v>295</v>
      </c>
      <c r="H246" s="81" t="s">
        <v>295</v>
      </c>
      <c r="I246" s="81" t="s">
        <v>295</v>
      </c>
      <c r="J246" s="81" t="s">
        <v>294</v>
      </c>
      <c r="K246" s="25" t="s">
        <v>558</v>
      </c>
      <c r="L246" s="81" t="s">
        <v>558</v>
      </c>
    </row>
    <row r="247" spans="2:13" x14ac:dyDescent="0.2">
      <c r="B247" s="75" t="s">
        <v>280</v>
      </c>
      <c r="C247" s="24" t="s">
        <v>295</v>
      </c>
      <c r="D247" s="25" t="s">
        <v>295</v>
      </c>
      <c r="E247" s="81" t="s">
        <v>295</v>
      </c>
      <c r="F247" s="81" t="s">
        <v>295</v>
      </c>
      <c r="G247" s="81" t="s">
        <v>295</v>
      </c>
      <c r="H247" s="81" t="s">
        <v>295</v>
      </c>
      <c r="I247" s="81" t="s">
        <v>294</v>
      </c>
      <c r="J247" s="81" t="s">
        <v>294</v>
      </c>
      <c r="K247" s="81" t="s">
        <v>558</v>
      </c>
      <c r="L247" s="81" t="s">
        <v>558</v>
      </c>
    </row>
    <row r="248" spans="2:13" x14ac:dyDescent="0.2">
      <c r="B248" s="75" t="s">
        <v>281</v>
      </c>
      <c r="C248" s="24" t="s">
        <v>295</v>
      </c>
      <c r="D248" s="25" t="s">
        <v>295</v>
      </c>
      <c r="E248" s="81" t="s">
        <v>295</v>
      </c>
      <c r="F248" s="81" t="s">
        <v>295</v>
      </c>
      <c r="G248" s="81" t="s">
        <v>295</v>
      </c>
      <c r="H248" s="81" t="s">
        <v>295</v>
      </c>
      <c r="I248" s="81" t="s">
        <v>294</v>
      </c>
      <c r="J248" s="81" t="s">
        <v>294</v>
      </c>
      <c r="K248" s="81" t="s">
        <v>558</v>
      </c>
      <c r="L248" s="81" t="s">
        <v>558</v>
      </c>
      <c r="M248" s="26">
        <f>50*27%/60</f>
        <v>0.22500000000000001</v>
      </c>
    </row>
    <row r="249" spans="2:13" x14ac:dyDescent="0.2">
      <c r="B249" s="22"/>
      <c r="C249" s="22"/>
      <c r="M249" s="28"/>
    </row>
    <row r="250" spans="2:13" x14ac:dyDescent="0.2">
      <c r="B250" s="22" t="s">
        <v>282</v>
      </c>
      <c r="C250" s="22"/>
      <c r="M250" s="28"/>
    </row>
    <row r="251" spans="2:13" x14ac:dyDescent="0.2">
      <c r="B251" s="22"/>
      <c r="C251" s="22"/>
    </row>
    <row r="252" spans="2:13" x14ac:dyDescent="0.2">
      <c r="B252" s="22"/>
      <c r="C252" s="22"/>
    </row>
    <row r="253" spans="2:13" x14ac:dyDescent="0.2">
      <c r="B253" s="72" t="s">
        <v>273</v>
      </c>
      <c r="C253" s="145" t="s">
        <v>274</v>
      </c>
      <c r="D253" s="145"/>
      <c r="E253" s="145"/>
      <c r="F253" s="145"/>
      <c r="G253" s="145"/>
      <c r="H253" s="145"/>
      <c r="I253" s="145"/>
      <c r="J253" s="145"/>
      <c r="K253" s="145"/>
      <c r="L253" s="145"/>
    </row>
    <row r="254" spans="2:13" x14ac:dyDescent="0.2">
      <c r="B254" s="89" t="s">
        <v>570</v>
      </c>
      <c r="C254" s="23" t="s">
        <v>571</v>
      </c>
      <c r="D254" s="23" t="s">
        <v>572</v>
      </c>
      <c r="E254" s="23" t="s">
        <v>573</v>
      </c>
      <c r="F254" s="23" t="s">
        <v>574</v>
      </c>
      <c r="G254" s="23" t="s">
        <v>592</v>
      </c>
      <c r="H254" s="23" t="s">
        <v>591</v>
      </c>
      <c r="I254" s="23" t="s">
        <v>575</v>
      </c>
      <c r="J254" s="23" t="s">
        <v>590</v>
      </c>
      <c r="K254" s="23" t="s">
        <v>589</v>
      </c>
      <c r="L254" s="23" t="s">
        <v>576</v>
      </c>
    </row>
    <row r="255" spans="2:13" x14ac:dyDescent="0.2">
      <c r="B255" s="75" t="s">
        <v>276</v>
      </c>
      <c r="C255" s="24" t="s">
        <v>295</v>
      </c>
      <c r="D255" s="25" t="s">
        <v>295</v>
      </c>
      <c r="E255" s="25" t="s">
        <v>295</v>
      </c>
      <c r="F255" s="25" t="s">
        <v>295</v>
      </c>
      <c r="G255" s="81" t="s">
        <v>295</v>
      </c>
      <c r="H255" s="81" t="s">
        <v>295</v>
      </c>
      <c r="I255" s="81" t="s">
        <v>295</v>
      </c>
      <c r="J255" s="81" t="s">
        <v>295</v>
      </c>
      <c r="K255" s="81" t="s">
        <v>295</v>
      </c>
      <c r="L255" s="81" t="s">
        <v>295</v>
      </c>
    </row>
    <row r="256" spans="2:13" x14ac:dyDescent="0.2">
      <c r="B256" s="75" t="s">
        <v>277</v>
      </c>
      <c r="C256" s="24" t="s">
        <v>295</v>
      </c>
      <c r="D256" s="25" t="s">
        <v>295</v>
      </c>
      <c r="E256" s="25" t="s">
        <v>295</v>
      </c>
      <c r="F256" s="25" t="s">
        <v>295</v>
      </c>
      <c r="G256" s="81" t="s">
        <v>295</v>
      </c>
      <c r="H256" s="81" t="s">
        <v>295</v>
      </c>
      <c r="I256" s="81" t="s">
        <v>295</v>
      </c>
      <c r="J256" s="81" t="s">
        <v>295</v>
      </c>
      <c r="K256" s="81" t="s">
        <v>295</v>
      </c>
      <c r="L256" s="81" t="s">
        <v>295</v>
      </c>
    </row>
    <row r="257" spans="2:13" x14ac:dyDescent="0.2">
      <c r="B257" s="75" t="s">
        <v>278</v>
      </c>
      <c r="C257" s="24" t="s">
        <v>295</v>
      </c>
      <c r="D257" s="25" t="s">
        <v>295</v>
      </c>
      <c r="E257" s="25" t="s">
        <v>295</v>
      </c>
      <c r="F257" s="25" t="s">
        <v>295</v>
      </c>
      <c r="G257" s="81" t="s">
        <v>294</v>
      </c>
      <c r="H257" s="81" t="s">
        <v>295</v>
      </c>
      <c r="I257" s="81" t="s">
        <v>295</v>
      </c>
      <c r="J257" s="81" t="s">
        <v>295</v>
      </c>
      <c r="K257" s="81" t="s">
        <v>295</v>
      </c>
      <c r="L257" s="81" t="s">
        <v>295</v>
      </c>
    </row>
    <row r="258" spans="2:13" x14ac:dyDescent="0.2">
      <c r="B258" s="75" t="s">
        <v>279</v>
      </c>
      <c r="C258" s="24" t="s">
        <v>295</v>
      </c>
      <c r="D258" s="25" t="s">
        <v>295</v>
      </c>
      <c r="E258" s="25" t="s">
        <v>294</v>
      </c>
      <c r="F258" s="25" t="s">
        <v>295</v>
      </c>
      <c r="G258" s="81" t="s">
        <v>294</v>
      </c>
      <c r="H258" s="81" t="s">
        <v>295</v>
      </c>
      <c r="I258" s="81" t="s">
        <v>295</v>
      </c>
      <c r="J258" s="81" t="s">
        <v>295</v>
      </c>
      <c r="K258" s="81" t="s">
        <v>295</v>
      </c>
      <c r="L258" s="81" t="s">
        <v>295</v>
      </c>
    </row>
    <row r="259" spans="2:13" x14ac:dyDescent="0.2">
      <c r="B259" s="75" t="s">
        <v>280</v>
      </c>
      <c r="C259" s="24" t="s">
        <v>294</v>
      </c>
      <c r="D259" s="25" t="s">
        <v>294</v>
      </c>
      <c r="E259" s="25" t="s">
        <v>294</v>
      </c>
      <c r="F259" s="25" t="s">
        <v>294</v>
      </c>
      <c r="G259" s="81" t="s">
        <v>294</v>
      </c>
      <c r="H259" s="81" t="s">
        <v>294</v>
      </c>
      <c r="I259" s="81" t="s">
        <v>558</v>
      </c>
      <c r="J259" s="81" t="s">
        <v>294</v>
      </c>
      <c r="K259" s="81" t="s">
        <v>294</v>
      </c>
      <c r="L259" s="81" t="s">
        <v>294</v>
      </c>
    </row>
    <row r="260" spans="2:13" x14ac:dyDescent="0.2">
      <c r="B260" s="75" t="s">
        <v>281</v>
      </c>
      <c r="C260" s="24" t="s">
        <v>294</v>
      </c>
      <c r="D260" s="25" t="s">
        <v>294</v>
      </c>
      <c r="E260" s="25" t="s">
        <v>294</v>
      </c>
      <c r="F260" s="25" t="s">
        <v>294</v>
      </c>
      <c r="G260" s="81" t="s">
        <v>294</v>
      </c>
      <c r="H260" s="81" t="s">
        <v>294</v>
      </c>
      <c r="I260" s="81" t="s">
        <v>558</v>
      </c>
      <c r="J260" s="81" t="s">
        <v>294</v>
      </c>
      <c r="K260" s="81" t="s">
        <v>294</v>
      </c>
      <c r="L260" s="81" t="s">
        <v>294</v>
      </c>
      <c r="M260" s="26">
        <f>39*27%/60</f>
        <v>0.17550000000000002</v>
      </c>
    </row>
    <row r="261" spans="2:13" x14ac:dyDescent="0.2">
      <c r="B261" s="22"/>
      <c r="C261" s="22"/>
      <c r="M261" s="28"/>
    </row>
    <row r="262" spans="2:13" x14ac:dyDescent="0.2">
      <c r="B262" s="22" t="s">
        <v>282</v>
      </c>
      <c r="C262" s="22"/>
      <c r="M262" s="28"/>
    </row>
    <row r="263" spans="2:13" x14ac:dyDescent="0.2">
      <c r="B263" s="22"/>
      <c r="C263" s="22"/>
    </row>
    <row r="264" spans="2:13" x14ac:dyDescent="0.2">
      <c r="B264" s="22"/>
      <c r="C264" s="22"/>
    </row>
    <row r="265" spans="2:13" x14ac:dyDescent="0.2">
      <c r="B265" s="72" t="s">
        <v>273</v>
      </c>
      <c r="C265" s="145" t="s">
        <v>274</v>
      </c>
      <c r="D265" s="145"/>
      <c r="E265" s="145"/>
      <c r="F265" s="145"/>
      <c r="G265" s="145"/>
      <c r="H265" s="145"/>
      <c r="I265" s="145"/>
      <c r="J265" s="145"/>
      <c r="K265" s="145"/>
      <c r="L265" s="145"/>
    </row>
    <row r="266" spans="2:13" x14ac:dyDescent="0.2">
      <c r="B266" s="89" t="s">
        <v>577</v>
      </c>
      <c r="C266" s="23" t="s">
        <v>578</v>
      </c>
      <c r="D266" s="23" t="s">
        <v>579</v>
      </c>
      <c r="E266" s="23" t="s">
        <v>580</v>
      </c>
      <c r="F266" s="23" t="s">
        <v>581</v>
      </c>
      <c r="G266" s="23" t="s">
        <v>582</v>
      </c>
      <c r="H266" s="23" t="s">
        <v>583</v>
      </c>
      <c r="I266" s="23" t="s">
        <v>584</v>
      </c>
      <c r="J266" s="23" t="s">
        <v>585</v>
      </c>
      <c r="K266" s="23" t="s">
        <v>586</v>
      </c>
      <c r="L266" s="23" t="s">
        <v>587</v>
      </c>
    </row>
    <row r="267" spans="2:13" x14ac:dyDescent="0.2">
      <c r="B267" s="75" t="s">
        <v>276</v>
      </c>
      <c r="C267" s="24" t="s">
        <v>295</v>
      </c>
      <c r="D267" s="25" t="s">
        <v>295</v>
      </c>
      <c r="E267" s="25" t="s">
        <v>295</v>
      </c>
      <c r="F267" s="25" t="s">
        <v>295</v>
      </c>
      <c r="G267" s="25" t="s">
        <v>295</v>
      </c>
      <c r="H267" s="25" t="s">
        <v>295</v>
      </c>
      <c r="I267" s="25" t="s">
        <v>295</v>
      </c>
      <c r="J267" s="25" t="s">
        <v>295</v>
      </c>
      <c r="K267" s="25" t="s">
        <v>295</v>
      </c>
      <c r="L267" s="25" t="s">
        <v>295</v>
      </c>
    </row>
    <row r="268" spans="2:13" x14ac:dyDescent="0.2">
      <c r="B268" s="75" t="s">
        <v>277</v>
      </c>
      <c r="C268" s="24" t="s">
        <v>295</v>
      </c>
      <c r="D268" s="25" t="s">
        <v>295</v>
      </c>
      <c r="E268" s="25" t="s">
        <v>295</v>
      </c>
      <c r="F268" s="25" t="s">
        <v>295</v>
      </c>
      <c r="G268" s="25" t="s">
        <v>295</v>
      </c>
      <c r="H268" s="25" t="s">
        <v>295</v>
      </c>
      <c r="I268" s="25" t="s">
        <v>295</v>
      </c>
      <c r="J268" s="25" t="s">
        <v>295</v>
      </c>
      <c r="K268" s="25" t="s">
        <v>295</v>
      </c>
      <c r="L268" s="25" t="s">
        <v>295</v>
      </c>
    </row>
    <row r="269" spans="2:13" x14ac:dyDescent="0.2">
      <c r="B269" s="75" t="s">
        <v>278</v>
      </c>
      <c r="C269" s="24" t="s">
        <v>295</v>
      </c>
      <c r="D269" s="25" t="s">
        <v>295</v>
      </c>
      <c r="E269" s="25" t="s">
        <v>295</v>
      </c>
      <c r="F269" s="25" t="s">
        <v>295</v>
      </c>
      <c r="G269" s="25" t="s">
        <v>295</v>
      </c>
      <c r="H269" s="25" t="s">
        <v>295</v>
      </c>
      <c r="I269" s="25" t="s">
        <v>295</v>
      </c>
      <c r="J269" s="25" t="s">
        <v>295</v>
      </c>
      <c r="K269" s="25" t="s">
        <v>295</v>
      </c>
      <c r="L269" s="25" t="s">
        <v>295</v>
      </c>
    </row>
    <row r="270" spans="2:13" x14ac:dyDescent="0.2">
      <c r="B270" s="75" t="s">
        <v>279</v>
      </c>
      <c r="C270" s="24" t="s">
        <v>295</v>
      </c>
      <c r="D270" s="25" t="s">
        <v>295</v>
      </c>
      <c r="E270" s="25" t="s">
        <v>295</v>
      </c>
      <c r="F270" s="25" t="s">
        <v>295</v>
      </c>
      <c r="G270" s="25" t="s">
        <v>295</v>
      </c>
      <c r="H270" s="25" t="s">
        <v>295</v>
      </c>
      <c r="I270" s="25" t="s">
        <v>295</v>
      </c>
      <c r="J270" s="25" t="s">
        <v>295</v>
      </c>
      <c r="K270" s="25" t="s">
        <v>295</v>
      </c>
      <c r="L270" s="25" t="s">
        <v>295</v>
      </c>
    </row>
    <row r="271" spans="2:13" x14ac:dyDescent="0.2">
      <c r="B271" s="75" t="s">
        <v>280</v>
      </c>
      <c r="C271" s="24" t="s">
        <v>294</v>
      </c>
      <c r="D271" s="25" t="s">
        <v>294</v>
      </c>
      <c r="E271" s="25" t="s">
        <v>294</v>
      </c>
      <c r="F271" s="25" t="s">
        <v>294</v>
      </c>
      <c r="G271" s="25" t="s">
        <v>294</v>
      </c>
      <c r="H271" s="25" t="s">
        <v>294</v>
      </c>
      <c r="I271" s="25" t="s">
        <v>294</v>
      </c>
      <c r="J271" s="81" t="s">
        <v>558</v>
      </c>
      <c r="K271" s="81" t="s">
        <v>558</v>
      </c>
      <c r="L271" s="81" t="s">
        <v>294</v>
      </c>
    </row>
    <row r="272" spans="2:13" x14ac:dyDescent="0.2">
      <c r="B272" s="75" t="s">
        <v>281</v>
      </c>
      <c r="C272" s="24" t="s">
        <v>294</v>
      </c>
      <c r="D272" s="25" t="s">
        <v>294</v>
      </c>
      <c r="E272" s="25" t="s">
        <v>294</v>
      </c>
      <c r="F272" s="25" t="s">
        <v>294</v>
      </c>
      <c r="G272" s="25" t="s">
        <v>294</v>
      </c>
      <c r="H272" s="25" t="s">
        <v>294</v>
      </c>
      <c r="I272" s="25" t="s">
        <v>294</v>
      </c>
      <c r="J272" s="81" t="s">
        <v>558</v>
      </c>
      <c r="K272" s="81" t="s">
        <v>588</v>
      </c>
      <c r="L272" s="81" t="s">
        <v>294</v>
      </c>
      <c r="M272" s="26">
        <f>44*27%/60</f>
        <v>0.19800000000000001</v>
      </c>
    </row>
    <row r="273" spans="2:13" x14ac:dyDescent="0.2">
      <c r="B273" s="22"/>
      <c r="C273" s="22"/>
      <c r="M273" s="28"/>
    </row>
    <row r="274" spans="2:13" x14ac:dyDescent="0.2">
      <c r="B274" s="22" t="s">
        <v>282</v>
      </c>
      <c r="C274" s="22"/>
      <c r="M274" s="28"/>
    </row>
    <row r="275" spans="2:13" x14ac:dyDescent="0.2">
      <c r="B275" s="22"/>
      <c r="C275" s="22"/>
    </row>
  </sheetData>
  <mergeCells count="21">
    <mergeCell ref="C229:L229"/>
    <mergeCell ref="C241:L241"/>
    <mergeCell ref="C253:L253"/>
    <mergeCell ref="C265:L265"/>
    <mergeCell ref="C80:L80"/>
    <mergeCell ref="C92:L92"/>
    <mergeCell ref="C107:L107"/>
    <mergeCell ref="C119:L119"/>
    <mergeCell ref="C131:L131"/>
    <mergeCell ref="C143:L143"/>
    <mergeCell ref="C156:L156"/>
    <mergeCell ref="C168:L168"/>
    <mergeCell ref="C180:L180"/>
    <mergeCell ref="C192:L192"/>
    <mergeCell ref="C206:L206"/>
    <mergeCell ref="C218:L218"/>
    <mergeCell ref="B3:N7"/>
    <mergeCell ref="C8:L8"/>
    <mergeCell ref="C37:L37"/>
    <mergeCell ref="C50:L50"/>
    <mergeCell ref="C66:L66"/>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51"/>
  <sheetViews>
    <sheetView topLeftCell="A33" zoomScale="66" zoomScaleNormal="66" workbookViewId="0">
      <selection activeCell="E33" sqref="E33:F33"/>
    </sheetView>
  </sheetViews>
  <sheetFormatPr baseColWidth="10" defaultRowHeight="16.5" x14ac:dyDescent="0.3"/>
  <cols>
    <col min="1" max="1" width="17.28515625" style="7" customWidth="1"/>
    <col min="2" max="3" width="11.42578125" style="7"/>
    <col min="4" max="4" width="11.42578125" style="21"/>
    <col min="5" max="6" width="30.42578125" style="7" customWidth="1"/>
    <col min="7" max="7" width="14.42578125" style="7" customWidth="1"/>
    <col min="8" max="8" width="13" style="7" customWidth="1"/>
    <col min="9" max="9" width="14.7109375" style="7" customWidth="1"/>
    <col min="10" max="10" width="13.5703125" style="7" customWidth="1"/>
    <col min="11" max="22" width="5.85546875" style="7" customWidth="1"/>
    <col min="23" max="23" width="13.140625" style="7" customWidth="1"/>
    <col min="24" max="24" width="14.42578125" style="7" customWidth="1"/>
    <col min="25" max="25" width="12.140625" style="7" customWidth="1"/>
    <col min="26" max="26" width="64.85546875" style="7" customWidth="1"/>
    <col min="27" max="16384" width="11.42578125" style="7"/>
  </cols>
  <sheetData>
    <row r="3" spans="1:26" ht="42" customHeight="1" x14ac:dyDescent="0.3">
      <c r="A3" s="105" t="s">
        <v>600</v>
      </c>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1:26" ht="39.75" customHeight="1" x14ac:dyDescent="0.3">
      <c r="A4" s="106" t="s">
        <v>251</v>
      </c>
      <c r="B4" s="106" t="s">
        <v>264</v>
      </c>
      <c r="C4" s="106"/>
      <c r="D4" s="106" t="s">
        <v>265</v>
      </c>
      <c r="E4" s="106" t="s">
        <v>266</v>
      </c>
      <c r="F4" s="106"/>
      <c r="G4" s="106" t="s">
        <v>267</v>
      </c>
      <c r="H4" s="106" t="s">
        <v>268</v>
      </c>
      <c r="I4" s="106" t="s">
        <v>269</v>
      </c>
      <c r="J4" s="106" t="s">
        <v>270</v>
      </c>
      <c r="K4" s="106" t="s">
        <v>0</v>
      </c>
      <c r="L4" s="106"/>
      <c r="M4" s="106"/>
      <c r="N4" s="106"/>
      <c r="O4" s="106"/>
      <c r="P4" s="106"/>
      <c r="Q4" s="106"/>
      <c r="R4" s="106"/>
      <c r="S4" s="106"/>
      <c r="T4" s="106"/>
      <c r="U4" s="106"/>
      <c r="V4" s="106"/>
      <c r="W4" s="106" t="s">
        <v>247</v>
      </c>
      <c r="X4" s="106"/>
      <c r="Y4" s="106"/>
      <c r="Z4" s="106"/>
    </row>
    <row r="5" spans="1:26" ht="59.25" customHeight="1" x14ac:dyDescent="0.3">
      <c r="A5" s="106"/>
      <c r="B5" s="106"/>
      <c r="C5" s="106"/>
      <c r="D5" s="106"/>
      <c r="E5" s="106"/>
      <c r="F5" s="106"/>
      <c r="G5" s="106"/>
      <c r="H5" s="106"/>
      <c r="I5" s="106"/>
      <c r="J5" s="106"/>
      <c r="K5" s="56" t="s">
        <v>1</v>
      </c>
      <c r="L5" s="56" t="s">
        <v>2</v>
      </c>
      <c r="M5" s="56" t="s">
        <v>3</v>
      </c>
      <c r="N5" s="56" t="s">
        <v>4</v>
      </c>
      <c r="O5" s="56" t="s">
        <v>5</v>
      </c>
      <c r="P5" s="56" t="s">
        <v>6</v>
      </c>
      <c r="Q5" s="56" t="s">
        <v>7</v>
      </c>
      <c r="R5" s="56" t="s">
        <v>8</v>
      </c>
      <c r="S5" s="56" t="s">
        <v>9</v>
      </c>
      <c r="T5" s="56" t="s">
        <v>10</v>
      </c>
      <c r="U5" s="56" t="s">
        <v>11</v>
      </c>
      <c r="V5" s="56" t="s">
        <v>12</v>
      </c>
      <c r="W5" s="36" t="s">
        <v>248</v>
      </c>
      <c r="X5" s="36" t="s">
        <v>249</v>
      </c>
      <c r="Y5" s="36" t="s">
        <v>250</v>
      </c>
      <c r="Z5" s="36" t="s">
        <v>271</v>
      </c>
    </row>
    <row r="6" spans="1:26" ht="82.5" x14ac:dyDescent="0.3">
      <c r="A6" s="107" t="s">
        <v>253</v>
      </c>
      <c r="B6" s="108" t="s">
        <v>13</v>
      </c>
      <c r="C6" s="108"/>
      <c r="D6" s="8" t="s">
        <v>14</v>
      </c>
      <c r="E6" s="109" t="s">
        <v>15</v>
      </c>
      <c r="F6" s="109"/>
      <c r="G6" s="37" t="s">
        <v>16</v>
      </c>
      <c r="H6" s="37" t="s">
        <v>17</v>
      </c>
      <c r="I6" s="8" t="s">
        <v>18</v>
      </c>
      <c r="J6" s="8" t="s">
        <v>19</v>
      </c>
      <c r="K6" s="9"/>
      <c r="L6" s="9"/>
      <c r="M6" s="9"/>
      <c r="N6" s="50"/>
      <c r="O6" s="50"/>
      <c r="P6" s="50"/>
      <c r="Q6" s="50"/>
      <c r="R6" s="44">
        <v>100</v>
      </c>
      <c r="S6" s="9"/>
      <c r="T6" s="9"/>
      <c r="U6" s="9"/>
      <c r="V6" s="9"/>
      <c r="W6" s="10">
        <v>0</v>
      </c>
      <c r="X6" s="10">
        <v>0</v>
      </c>
      <c r="Y6" s="10">
        <f>+X6/100%</f>
        <v>0</v>
      </c>
      <c r="Z6" s="60" t="s">
        <v>387</v>
      </c>
    </row>
    <row r="7" spans="1:26" ht="148.5" x14ac:dyDescent="0.3">
      <c r="A7" s="107"/>
      <c r="B7" s="108" t="s">
        <v>20</v>
      </c>
      <c r="C7" s="108"/>
      <c r="D7" s="8" t="s">
        <v>21</v>
      </c>
      <c r="E7" s="109" t="s">
        <v>22</v>
      </c>
      <c r="F7" s="109"/>
      <c r="G7" s="11" t="s">
        <v>23</v>
      </c>
      <c r="H7" s="11" t="s">
        <v>24</v>
      </c>
      <c r="I7" s="8" t="s">
        <v>18</v>
      </c>
      <c r="J7" s="8" t="s">
        <v>25</v>
      </c>
      <c r="K7" s="9"/>
      <c r="L7" s="9"/>
      <c r="M7" s="9"/>
      <c r="N7" s="50"/>
      <c r="O7" s="9"/>
      <c r="P7" s="51">
        <v>50</v>
      </c>
      <c r="Q7" s="51">
        <v>50</v>
      </c>
      <c r="R7" s="9"/>
      <c r="S7" s="9"/>
      <c r="T7" s="9"/>
      <c r="U7" s="9"/>
      <c r="V7" s="9"/>
      <c r="W7" s="10">
        <v>0</v>
      </c>
      <c r="X7" s="10">
        <v>0</v>
      </c>
      <c r="Y7" s="10">
        <f t="shared" ref="Y7:Y50" si="0">+X7/100%</f>
        <v>0</v>
      </c>
      <c r="Z7" s="60" t="s">
        <v>387</v>
      </c>
    </row>
    <row r="8" spans="1:26" ht="115.5" x14ac:dyDescent="0.3">
      <c r="A8" s="107"/>
      <c r="B8" s="108" t="s">
        <v>26</v>
      </c>
      <c r="C8" s="108"/>
      <c r="D8" s="8" t="s">
        <v>27</v>
      </c>
      <c r="E8" s="109" t="s">
        <v>28</v>
      </c>
      <c r="F8" s="109"/>
      <c r="G8" s="57" t="s">
        <v>29</v>
      </c>
      <c r="H8" s="11" t="s">
        <v>30</v>
      </c>
      <c r="I8" s="8" t="s">
        <v>18</v>
      </c>
      <c r="J8" s="58" t="s">
        <v>19</v>
      </c>
      <c r="K8" s="51">
        <v>100</v>
      </c>
      <c r="L8" s="12"/>
      <c r="M8" s="12"/>
      <c r="N8" s="12"/>
      <c r="O8" s="12"/>
      <c r="P8" s="12"/>
      <c r="Q8" s="12"/>
      <c r="R8" s="12"/>
      <c r="S8" s="12"/>
      <c r="T8" s="12"/>
      <c r="U8" s="12"/>
      <c r="V8" s="12"/>
      <c r="W8" s="10">
        <v>1</v>
      </c>
      <c r="X8" s="10">
        <v>1</v>
      </c>
      <c r="Y8" s="10">
        <f t="shared" si="0"/>
        <v>1</v>
      </c>
      <c r="Z8" s="61" t="s">
        <v>385</v>
      </c>
    </row>
    <row r="9" spans="1:26" ht="135.75" customHeight="1" x14ac:dyDescent="0.3">
      <c r="A9" s="107"/>
      <c r="B9" s="108" t="s">
        <v>31</v>
      </c>
      <c r="C9" s="108"/>
      <c r="D9" s="8" t="s">
        <v>32</v>
      </c>
      <c r="E9" s="109" t="s">
        <v>33</v>
      </c>
      <c r="F9" s="109"/>
      <c r="G9" s="37" t="s">
        <v>34</v>
      </c>
      <c r="H9" s="37" t="s">
        <v>35</v>
      </c>
      <c r="I9" s="8" t="s">
        <v>18</v>
      </c>
      <c r="J9" s="8" t="s">
        <v>36</v>
      </c>
      <c r="K9" s="9"/>
      <c r="L9" s="9"/>
      <c r="M9" s="9"/>
      <c r="N9" s="50"/>
      <c r="O9" s="49">
        <f>100/3</f>
        <v>33.333333333333336</v>
      </c>
      <c r="P9" s="9"/>
      <c r="Q9" s="9"/>
      <c r="R9" s="50"/>
      <c r="S9" s="49">
        <f>100/3</f>
        <v>33.333333333333336</v>
      </c>
      <c r="T9" s="9"/>
      <c r="U9" s="9"/>
      <c r="V9" s="49">
        <f>100/3</f>
        <v>33.333333333333336</v>
      </c>
      <c r="W9" s="10">
        <v>0</v>
      </c>
      <c r="X9" s="10">
        <v>0</v>
      </c>
      <c r="Y9" s="10">
        <f t="shared" si="0"/>
        <v>0</v>
      </c>
      <c r="Z9" s="60" t="s">
        <v>387</v>
      </c>
    </row>
    <row r="10" spans="1:26" ht="115.5" x14ac:dyDescent="0.3">
      <c r="A10" s="107"/>
      <c r="B10" s="108" t="s">
        <v>37</v>
      </c>
      <c r="C10" s="108"/>
      <c r="D10" s="8" t="s">
        <v>38</v>
      </c>
      <c r="E10" s="109" t="s">
        <v>39</v>
      </c>
      <c r="F10" s="109"/>
      <c r="G10" s="37" t="s">
        <v>34</v>
      </c>
      <c r="H10" s="37" t="s">
        <v>35</v>
      </c>
      <c r="I10" s="8" t="s">
        <v>40</v>
      </c>
      <c r="J10" s="8" t="s">
        <v>41</v>
      </c>
      <c r="K10" s="44">
        <f>100/3</f>
        <v>33.333333333333336</v>
      </c>
      <c r="L10" s="9"/>
      <c r="M10" s="9"/>
      <c r="N10" s="9"/>
      <c r="O10" s="44">
        <f>100/3</f>
        <v>33.333333333333336</v>
      </c>
      <c r="P10" s="9"/>
      <c r="Q10" s="9"/>
      <c r="R10" s="9"/>
      <c r="S10" s="44">
        <f>100/3</f>
        <v>33.333333333333336</v>
      </c>
      <c r="T10" s="9"/>
      <c r="U10" s="9"/>
      <c r="V10" s="9"/>
      <c r="W10" s="10">
        <v>0.33333000000000002</v>
      </c>
      <c r="X10" s="10">
        <v>0.33</v>
      </c>
      <c r="Y10" s="10">
        <f t="shared" si="0"/>
        <v>0.33</v>
      </c>
      <c r="Z10" s="57" t="s">
        <v>594</v>
      </c>
    </row>
    <row r="11" spans="1:26" ht="82.5" x14ac:dyDescent="0.3">
      <c r="A11" s="107" t="s">
        <v>254</v>
      </c>
      <c r="B11" s="108" t="s">
        <v>42</v>
      </c>
      <c r="C11" s="108"/>
      <c r="D11" s="8" t="s">
        <v>43</v>
      </c>
      <c r="E11" s="109" t="s">
        <v>44</v>
      </c>
      <c r="F11" s="109"/>
      <c r="G11" s="37" t="s">
        <v>45</v>
      </c>
      <c r="H11" s="37" t="s">
        <v>46</v>
      </c>
      <c r="I11" s="8" t="s">
        <v>47</v>
      </c>
      <c r="J11" s="8" t="s">
        <v>48</v>
      </c>
      <c r="K11" s="52"/>
      <c r="L11" s="1"/>
      <c r="M11" s="51">
        <f>100/5</f>
        <v>20</v>
      </c>
      <c r="N11" s="51">
        <f>100/5</f>
        <v>20</v>
      </c>
      <c r="O11" s="51">
        <f>100/5</f>
        <v>20</v>
      </c>
      <c r="P11" s="51">
        <f>100/5</f>
        <v>20</v>
      </c>
      <c r="Q11" s="51">
        <f>100/5</f>
        <v>20</v>
      </c>
      <c r="R11" s="1"/>
      <c r="S11" s="1"/>
      <c r="T11" s="52"/>
      <c r="U11" s="52"/>
      <c r="V11" s="52"/>
      <c r="W11" s="10">
        <v>0.4</v>
      </c>
      <c r="X11" s="10">
        <v>0.4</v>
      </c>
      <c r="Y11" s="10">
        <f t="shared" si="0"/>
        <v>0.4</v>
      </c>
      <c r="Z11" s="60" t="s">
        <v>375</v>
      </c>
    </row>
    <row r="12" spans="1:26" ht="82.5" x14ac:dyDescent="0.3">
      <c r="A12" s="107"/>
      <c r="B12" s="108" t="s">
        <v>49</v>
      </c>
      <c r="C12" s="108"/>
      <c r="D12" s="8" t="s">
        <v>50</v>
      </c>
      <c r="E12" s="109" t="s">
        <v>51</v>
      </c>
      <c r="F12" s="109"/>
      <c r="G12" s="11" t="s">
        <v>52</v>
      </c>
      <c r="H12" s="11" t="s">
        <v>53</v>
      </c>
      <c r="I12" s="8" t="s">
        <v>54</v>
      </c>
      <c r="J12" s="8" t="s">
        <v>55</v>
      </c>
      <c r="K12" s="52"/>
      <c r="L12" s="52"/>
      <c r="M12" s="52"/>
      <c r="N12" s="52"/>
      <c r="O12" s="52"/>
      <c r="P12" s="51">
        <f>100/4</f>
        <v>25</v>
      </c>
      <c r="Q12" s="51">
        <f>100/4</f>
        <v>25</v>
      </c>
      <c r="R12" s="51">
        <f>100/4</f>
        <v>25</v>
      </c>
      <c r="S12" s="51">
        <f>100/4</f>
        <v>25</v>
      </c>
      <c r="T12" s="52"/>
      <c r="U12" s="52"/>
      <c r="V12" s="52"/>
      <c r="W12" s="10">
        <v>0</v>
      </c>
      <c r="X12" s="10">
        <v>0</v>
      </c>
      <c r="Y12" s="10">
        <f t="shared" si="0"/>
        <v>0</v>
      </c>
      <c r="Z12" s="60" t="s">
        <v>387</v>
      </c>
    </row>
    <row r="13" spans="1:26" ht="82.5" x14ac:dyDescent="0.3">
      <c r="A13" s="107"/>
      <c r="B13" s="108" t="s">
        <v>56</v>
      </c>
      <c r="C13" s="108"/>
      <c r="D13" s="8" t="s">
        <v>57</v>
      </c>
      <c r="E13" s="109" t="s">
        <v>58</v>
      </c>
      <c r="F13" s="109"/>
      <c r="G13" s="57" t="s">
        <v>59</v>
      </c>
      <c r="H13" s="11" t="s">
        <v>60</v>
      </c>
      <c r="I13" s="8" t="s">
        <v>54</v>
      </c>
      <c r="J13" s="8" t="s">
        <v>61</v>
      </c>
      <c r="K13" s="52"/>
      <c r="L13" s="52"/>
      <c r="M13" s="52"/>
      <c r="N13" s="52"/>
      <c r="O13" s="1"/>
      <c r="P13" s="1"/>
      <c r="Q13" s="1"/>
      <c r="R13" s="1"/>
      <c r="S13" s="1"/>
      <c r="T13" s="1"/>
      <c r="U13" s="51">
        <v>50</v>
      </c>
      <c r="V13" s="51">
        <v>50</v>
      </c>
      <c r="W13" s="10">
        <v>0</v>
      </c>
      <c r="X13" s="10">
        <v>0</v>
      </c>
      <c r="Y13" s="10">
        <f t="shared" si="0"/>
        <v>0</v>
      </c>
      <c r="Z13" s="60" t="s">
        <v>387</v>
      </c>
    </row>
    <row r="14" spans="1:26" ht="132" x14ac:dyDescent="0.3">
      <c r="A14" s="107" t="s">
        <v>255</v>
      </c>
      <c r="B14" s="108" t="s">
        <v>62</v>
      </c>
      <c r="C14" s="108"/>
      <c r="D14" s="8" t="s">
        <v>63</v>
      </c>
      <c r="E14" s="109" t="s">
        <v>64</v>
      </c>
      <c r="F14" s="109"/>
      <c r="G14" s="37" t="s">
        <v>65</v>
      </c>
      <c r="H14" s="37" t="s">
        <v>66</v>
      </c>
      <c r="I14" s="8" t="s">
        <v>67</v>
      </c>
      <c r="J14" s="8" t="s">
        <v>19</v>
      </c>
      <c r="K14" s="51">
        <f>100/2</f>
        <v>50</v>
      </c>
      <c r="L14" s="51">
        <f>100/2</f>
        <v>50</v>
      </c>
      <c r="M14" s="9"/>
      <c r="N14" s="9"/>
      <c r="O14" s="9"/>
      <c r="P14" s="9"/>
      <c r="Q14" s="9"/>
      <c r="R14" s="9"/>
      <c r="S14" s="9"/>
      <c r="T14" s="9"/>
      <c r="U14" s="9"/>
      <c r="V14" s="9"/>
      <c r="W14" s="10">
        <v>1</v>
      </c>
      <c r="X14" s="10">
        <v>1</v>
      </c>
      <c r="Y14" s="10">
        <f t="shared" si="0"/>
        <v>1</v>
      </c>
      <c r="Z14" s="61" t="s">
        <v>376</v>
      </c>
    </row>
    <row r="15" spans="1:26" ht="231" x14ac:dyDescent="0.3">
      <c r="A15" s="107"/>
      <c r="B15" s="108"/>
      <c r="C15" s="108"/>
      <c r="D15" s="8" t="s">
        <v>68</v>
      </c>
      <c r="E15" s="111" t="s">
        <v>69</v>
      </c>
      <c r="F15" s="111"/>
      <c r="G15" s="37" t="s">
        <v>70</v>
      </c>
      <c r="H15" s="37" t="s">
        <v>71</v>
      </c>
      <c r="I15" s="8" t="s">
        <v>72</v>
      </c>
      <c r="J15" s="8" t="s">
        <v>61</v>
      </c>
      <c r="K15" s="50"/>
      <c r="L15" s="50"/>
      <c r="M15" s="1"/>
      <c r="N15" s="50"/>
      <c r="O15" s="44">
        <f>100/4</f>
        <v>25</v>
      </c>
      <c r="P15" s="50"/>
      <c r="Q15" s="8"/>
      <c r="R15" s="44">
        <f>100/4</f>
        <v>25</v>
      </c>
      <c r="S15" s="8"/>
      <c r="T15" s="44">
        <f>100/4</f>
        <v>25</v>
      </c>
      <c r="U15" s="8"/>
      <c r="V15" s="44">
        <f>100/4</f>
        <v>25</v>
      </c>
      <c r="W15" s="10">
        <v>0</v>
      </c>
      <c r="X15" s="10">
        <v>0</v>
      </c>
      <c r="Y15" s="10">
        <f t="shared" si="0"/>
        <v>0</v>
      </c>
      <c r="Z15" s="60" t="s">
        <v>387</v>
      </c>
    </row>
    <row r="16" spans="1:26" ht="165" x14ac:dyDescent="0.3">
      <c r="A16" s="107"/>
      <c r="B16" s="108"/>
      <c r="C16" s="108"/>
      <c r="D16" s="8" t="s">
        <v>73</v>
      </c>
      <c r="E16" s="109" t="s">
        <v>74</v>
      </c>
      <c r="F16" s="109"/>
      <c r="G16" s="37" t="s">
        <v>75</v>
      </c>
      <c r="H16" s="37" t="s">
        <v>76</v>
      </c>
      <c r="I16" s="8" t="s">
        <v>77</v>
      </c>
      <c r="J16" s="8" t="s">
        <v>78</v>
      </c>
      <c r="K16" s="13"/>
      <c r="L16" s="13"/>
      <c r="M16" s="13"/>
      <c r="N16" s="13"/>
      <c r="O16" s="50"/>
      <c r="P16" s="44">
        <f>100/2</f>
        <v>50</v>
      </c>
      <c r="Q16" s="13"/>
      <c r="R16" s="13"/>
      <c r="S16" s="44">
        <f>100/2</f>
        <v>50</v>
      </c>
      <c r="T16" s="13"/>
      <c r="U16" s="13"/>
      <c r="V16" s="13"/>
      <c r="W16" s="10">
        <v>0</v>
      </c>
      <c r="X16" s="10">
        <v>0</v>
      </c>
      <c r="Y16" s="10">
        <f t="shared" si="0"/>
        <v>0</v>
      </c>
      <c r="Z16" s="60" t="s">
        <v>387</v>
      </c>
    </row>
    <row r="17" spans="1:26" ht="132" x14ac:dyDescent="0.3">
      <c r="A17" s="107"/>
      <c r="B17" s="108"/>
      <c r="C17" s="108"/>
      <c r="D17" s="8" t="s">
        <v>79</v>
      </c>
      <c r="E17" s="112" t="s">
        <v>80</v>
      </c>
      <c r="F17" s="112"/>
      <c r="G17" s="37" t="s">
        <v>81</v>
      </c>
      <c r="H17" s="37" t="s">
        <v>82</v>
      </c>
      <c r="I17" s="1" t="s">
        <v>78</v>
      </c>
      <c r="J17" s="8" t="s">
        <v>19</v>
      </c>
      <c r="K17" s="14"/>
      <c r="L17" s="1"/>
      <c r="M17" s="50"/>
      <c r="N17" s="50"/>
      <c r="O17" s="44">
        <f>100/3</f>
        <v>33.333333333333336</v>
      </c>
      <c r="P17" s="1"/>
      <c r="Q17" s="1"/>
      <c r="R17" s="44">
        <f>100/3</f>
        <v>33.333333333333336</v>
      </c>
      <c r="S17" s="1"/>
      <c r="T17" s="1"/>
      <c r="U17" s="44">
        <f>100/3</f>
        <v>33.333333333333336</v>
      </c>
      <c r="V17" s="1"/>
      <c r="W17" s="10">
        <v>0</v>
      </c>
      <c r="X17" s="10">
        <v>0</v>
      </c>
      <c r="Y17" s="10">
        <f t="shared" si="0"/>
        <v>0</v>
      </c>
      <c r="Z17" s="60" t="s">
        <v>387</v>
      </c>
    </row>
    <row r="18" spans="1:26" ht="115.5" x14ac:dyDescent="0.3">
      <c r="A18" s="107"/>
      <c r="B18" s="113" t="s">
        <v>83</v>
      </c>
      <c r="C18" s="113"/>
      <c r="D18" s="8" t="s">
        <v>84</v>
      </c>
      <c r="E18" s="109" t="s">
        <v>85</v>
      </c>
      <c r="F18" s="109"/>
      <c r="G18" s="37" t="s">
        <v>86</v>
      </c>
      <c r="H18" s="37" t="s">
        <v>87</v>
      </c>
      <c r="I18" s="8" t="s">
        <v>88</v>
      </c>
      <c r="J18" s="8" t="s">
        <v>89</v>
      </c>
      <c r="K18" s="14"/>
      <c r="L18" s="1"/>
      <c r="M18" s="1"/>
      <c r="N18" s="8"/>
      <c r="O18" s="8"/>
      <c r="P18" s="44">
        <f>100/7</f>
        <v>14.285714285714286</v>
      </c>
      <c r="Q18" s="44">
        <f>100/7</f>
        <v>14.285714285714286</v>
      </c>
      <c r="R18" s="44">
        <f>100/7</f>
        <v>14.285714285714286</v>
      </c>
      <c r="S18" s="44">
        <f>100/7</f>
        <v>14.285714285714286</v>
      </c>
      <c r="T18" s="44">
        <v>14.285714285714286</v>
      </c>
      <c r="U18" s="44">
        <v>14.285714285714286</v>
      </c>
      <c r="V18" s="44">
        <v>14.285714285714286</v>
      </c>
      <c r="W18" s="10">
        <v>0</v>
      </c>
      <c r="X18" s="10">
        <v>0</v>
      </c>
      <c r="Y18" s="10">
        <f t="shared" si="0"/>
        <v>0</v>
      </c>
      <c r="Z18" s="60" t="s">
        <v>387</v>
      </c>
    </row>
    <row r="19" spans="1:26" ht="99" x14ac:dyDescent="0.3">
      <c r="A19" s="107"/>
      <c r="B19" s="113"/>
      <c r="C19" s="113"/>
      <c r="D19" s="8" t="s">
        <v>90</v>
      </c>
      <c r="E19" s="109" t="s">
        <v>91</v>
      </c>
      <c r="F19" s="109"/>
      <c r="G19" s="37" t="s">
        <v>92</v>
      </c>
      <c r="H19" s="37" t="s">
        <v>93</v>
      </c>
      <c r="I19" s="8" t="s">
        <v>94</v>
      </c>
      <c r="J19" s="8" t="s">
        <v>95</v>
      </c>
      <c r="K19" s="13"/>
      <c r="L19" s="50"/>
      <c r="M19" s="50"/>
      <c r="N19" s="50"/>
      <c r="O19" s="51">
        <v>50</v>
      </c>
      <c r="P19" s="44">
        <v>50</v>
      </c>
      <c r="Q19" s="9"/>
      <c r="R19" s="9"/>
      <c r="S19" s="9"/>
      <c r="T19" s="9"/>
      <c r="U19" s="9"/>
      <c r="V19" s="9"/>
      <c r="W19" s="10">
        <v>0</v>
      </c>
      <c r="X19" s="10">
        <v>0</v>
      </c>
      <c r="Y19" s="10">
        <f t="shared" si="0"/>
        <v>0</v>
      </c>
      <c r="Z19" s="60" t="s">
        <v>387</v>
      </c>
    </row>
    <row r="20" spans="1:26" ht="115.5" x14ac:dyDescent="0.3">
      <c r="A20" s="107"/>
      <c r="B20" s="113"/>
      <c r="C20" s="113"/>
      <c r="D20" s="8" t="s">
        <v>96</v>
      </c>
      <c r="E20" s="111" t="s">
        <v>97</v>
      </c>
      <c r="F20" s="111"/>
      <c r="G20" s="37" t="s">
        <v>98</v>
      </c>
      <c r="H20" s="37" t="s">
        <v>99</v>
      </c>
      <c r="I20" s="8" t="s">
        <v>72</v>
      </c>
      <c r="J20" s="8" t="s">
        <v>100</v>
      </c>
      <c r="K20" s="13"/>
      <c r="L20" s="13"/>
      <c r="M20" s="13"/>
      <c r="N20" s="13"/>
      <c r="O20" s="13"/>
      <c r="P20" s="13"/>
      <c r="Q20" s="51">
        <f>100/5</f>
        <v>20</v>
      </c>
      <c r="R20" s="51">
        <f>100/5</f>
        <v>20</v>
      </c>
      <c r="S20" s="51">
        <f>100/5</f>
        <v>20</v>
      </c>
      <c r="T20" s="51">
        <f>100/5</f>
        <v>20</v>
      </c>
      <c r="U20" s="51">
        <f>100/5</f>
        <v>20</v>
      </c>
      <c r="V20" s="9"/>
      <c r="W20" s="10">
        <v>0</v>
      </c>
      <c r="X20" s="10">
        <v>0</v>
      </c>
      <c r="Y20" s="10">
        <f t="shared" si="0"/>
        <v>0</v>
      </c>
      <c r="Z20" s="60" t="s">
        <v>387</v>
      </c>
    </row>
    <row r="21" spans="1:26" ht="198" x14ac:dyDescent="0.3">
      <c r="A21" s="107"/>
      <c r="B21" s="113"/>
      <c r="C21" s="113"/>
      <c r="D21" s="8" t="s">
        <v>101</v>
      </c>
      <c r="E21" s="112" t="s">
        <v>102</v>
      </c>
      <c r="F21" s="112"/>
      <c r="G21" s="37" t="s">
        <v>103</v>
      </c>
      <c r="H21" s="37" t="s">
        <v>104</v>
      </c>
      <c r="I21" s="8" t="s">
        <v>72</v>
      </c>
      <c r="J21" s="1" t="s">
        <v>78</v>
      </c>
      <c r="K21" s="8"/>
      <c r="L21" s="50"/>
      <c r="M21" s="50"/>
      <c r="N21" s="50"/>
      <c r="O21" s="51">
        <f t="shared" ref="O21" si="1">100/4</f>
        <v>25</v>
      </c>
      <c r="P21" s="9"/>
      <c r="Q21" s="9"/>
      <c r="R21" s="9"/>
      <c r="S21" s="9"/>
      <c r="T21" s="9"/>
      <c r="U21" s="9"/>
      <c r="V21" s="9"/>
      <c r="W21" s="10">
        <v>0</v>
      </c>
      <c r="X21" s="10">
        <v>0</v>
      </c>
      <c r="Y21" s="10">
        <f t="shared" si="0"/>
        <v>0</v>
      </c>
      <c r="Z21" s="60" t="s">
        <v>387</v>
      </c>
    </row>
    <row r="22" spans="1:26" ht="115.5" x14ac:dyDescent="0.3">
      <c r="A22" s="107"/>
      <c r="B22" s="108" t="s">
        <v>105</v>
      </c>
      <c r="C22" s="108"/>
      <c r="D22" s="8" t="s">
        <v>106</v>
      </c>
      <c r="E22" s="109" t="s">
        <v>107</v>
      </c>
      <c r="F22" s="109"/>
      <c r="G22" s="37" t="s">
        <v>108</v>
      </c>
      <c r="H22" s="37" t="s">
        <v>109</v>
      </c>
      <c r="I22" s="8" t="s">
        <v>94</v>
      </c>
      <c r="J22" s="8" t="s">
        <v>19</v>
      </c>
      <c r="K22" s="9"/>
      <c r="L22" s="50"/>
      <c r="M22" s="50"/>
      <c r="N22" s="50"/>
      <c r="O22" s="51">
        <v>50</v>
      </c>
      <c r="P22" s="51">
        <v>50</v>
      </c>
      <c r="Q22" s="52"/>
      <c r="R22" s="52"/>
      <c r="S22" s="52"/>
      <c r="T22" s="52"/>
      <c r="U22" s="52"/>
      <c r="V22" s="52"/>
      <c r="W22" s="10">
        <v>0</v>
      </c>
      <c r="X22" s="10">
        <v>0</v>
      </c>
      <c r="Y22" s="10">
        <f t="shared" si="0"/>
        <v>0</v>
      </c>
      <c r="Z22" s="60" t="s">
        <v>387</v>
      </c>
    </row>
    <row r="23" spans="1:26" ht="148.5" x14ac:dyDescent="0.3">
      <c r="A23" s="107"/>
      <c r="B23" s="108"/>
      <c r="C23" s="108"/>
      <c r="D23" s="8" t="s">
        <v>110</v>
      </c>
      <c r="E23" s="112" t="s">
        <v>111</v>
      </c>
      <c r="F23" s="112"/>
      <c r="G23" s="37" t="s">
        <v>112</v>
      </c>
      <c r="H23" s="37" t="s">
        <v>113</v>
      </c>
      <c r="I23" s="8" t="s">
        <v>72</v>
      </c>
      <c r="J23" s="1" t="s">
        <v>114</v>
      </c>
      <c r="K23" s="9"/>
      <c r="L23" s="50"/>
      <c r="M23" s="50"/>
      <c r="N23" s="50"/>
      <c r="O23" s="51">
        <v>100</v>
      </c>
      <c r="P23" s="5"/>
      <c r="Q23" s="5"/>
      <c r="R23" s="8"/>
      <c r="S23" s="8"/>
      <c r="T23" s="8"/>
      <c r="U23" s="9"/>
      <c r="V23" s="9"/>
      <c r="W23" s="10">
        <v>0</v>
      </c>
      <c r="X23" s="10">
        <v>0</v>
      </c>
      <c r="Y23" s="10">
        <f t="shared" si="0"/>
        <v>0</v>
      </c>
      <c r="Z23" s="60" t="s">
        <v>387</v>
      </c>
    </row>
    <row r="24" spans="1:26" ht="148.5" x14ac:dyDescent="0.3">
      <c r="A24" s="107"/>
      <c r="B24" s="108" t="s">
        <v>115</v>
      </c>
      <c r="C24" s="108"/>
      <c r="D24" s="8" t="s">
        <v>116</v>
      </c>
      <c r="E24" s="112" t="s">
        <v>117</v>
      </c>
      <c r="F24" s="112"/>
      <c r="G24" s="37" t="s">
        <v>118</v>
      </c>
      <c r="H24" s="37" t="s">
        <v>119</v>
      </c>
      <c r="I24" s="8" t="s">
        <v>120</v>
      </c>
      <c r="J24" s="1" t="s">
        <v>94</v>
      </c>
      <c r="K24" s="5"/>
      <c r="L24" s="50"/>
      <c r="M24" s="50"/>
      <c r="N24" s="50"/>
      <c r="O24" s="51">
        <f>100/3</f>
        <v>33.333333333333336</v>
      </c>
      <c r="P24" s="51">
        <f>100/3</f>
        <v>33.333333333333336</v>
      </c>
      <c r="Q24" s="51">
        <f>100/3</f>
        <v>33.333333333333336</v>
      </c>
      <c r="R24" s="9"/>
      <c r="S24" s="9"/>
      <c r="T24" s="9"/>
      <c r="U24" s="9"/>
      <c r="V24" s="9"/>
      <c r="W24" s="10">
        <v>0</v>
      </c>
      <c r="X24" s="10">
        <v>0</v>
      </c>
      <c r="Y24" s="10">
        <f t="shared" si="0"/>
        <v>0</v>
      </c>
      <c r="Z24" s="60" t="s">
        <v>387</v>
      </c>
    </row>
    <row r="25" spans="1:26" ht="49.5" x14ac:dyDescent="0.3">
      <c r="A25" s="107"/>
      <c r="B25" s="108"/>
      <c r="C25" s="108"/>
      <c r="D25" s="8" t="s">
        <v>121</v>
      </c>
      <c r="E25" s="109" t="s">
        <v>122</v>
      </c>
      <c r="F25" s="109"/>
      <c r="G25" s="37" t="s">
        <v>123</v>
      </c>
      <c r="H25" s="37" t="s">
        <v>124</v>
      </c>
      <c r="I25" s="8" t="s">
        <v>72</v>
      </c>
      <c r="J25" s="8" t="s">
        <v>19</v>
      </c>
      <c r="K25" s="9"/>
      <c r="L25" s="9"/>
      <c r="M25" s="9"/>
      <c r="N25" s="9"/>
      <c r="O25" s="52"/>
      <c r="P25" s="52"/>
      <c r="Q25" s="52"/>
      <c r="R25" s="9"/>
      <c r="S25" s="9"/>
      <c r="T25" s="9"/>
      <c r="U25" s="9"/>
      <c r="V25" s="44">
        <v>100</v>
      </c>
      <c r="W25" s="10">
        <v>0</v>
      </c>
      <c r="X25" s="10">
        <v>0</v>
      </c>
      <c r="Y25" s="10">
        <f t="shared" si="0"/>
        <v>0</v>
      </c>
      <c r="Z25" s="60" t="s">
        <v>387</v>
      </c>
    </row>
    <row r="26" spans="1:26" ht="264" x14ac:dyDescent="0.3">
      <c r="A26" s="107" t="s">
        <v>256</v>
      </c>
      <c r="B26" s="108" t="s">
        <v>259</v>
      </c>
      <c r="C26" s="108"/>
      <c r="D26" s="8" t="s">
        <v>125</v>
      </c>
      <c r="E26" s="114" t="s">
        <v>126</v>
      </c>
      <c r="F26" s="114"/>
      <c r="G26" s="39" t="s">
        <v>127</v>
      </c>
      <c r="H26" s="39" t="s">
        <v>128</v>
      </c>
      <c r="I26" s="39" t="s">
        <v>54</v>
      </c>
      <c r="J26" s="39" t="s">
        <v>129</v>
      </c>
      <c r="K26" s="52"/>
      <c r="L26" s="50"/>
      <c r="M26" s="50"/>
      <c r="N26" s="50"/>
      <c r="O26" s="50"/>
      <c r="P26" s="50"/>
      <c r="Q26" s="50"/>
      <c r="R26" s="51">
        <f>100/3</f>
        <v>33.333333333333336</v>
      </c>
      <c r="S26" s="50"/>
      <c r="T26" s="51">
        <f>100/3</f>
        <v>33.333333333333336</v>
      </c>
      <c r="U26" s="50"/>
      <c r="V26" s="51">
        <f>100/3</f>
        <v>33.333333333333336</v>
      </c>
      <c r="W26" s="10">
        <v>0</v>
      </c>
      <c r="X26" s="10">
        <v>0</v>
      </c>
      <c r="Y26" s="10">
        <f t="shared" si="0"/>
        <v>0</v>
      </c>
      <c r="Z26" s="60" t="s">
        <v>387</v>
      </c>
    </row>
    <row r="27" spans="1:26" ht="82.5" x14ac:dyDescent="0.3">
      <c r="A27" s="107"/>
      <c r="B27" s="108" t="s">
        <v>260</v>
      </c>
      <c r="C27" s="108"/>
      <c r="D27" s="8" t="s">
        <v>130</v>
      </c>
      <c r="E27" s="115" t="s">
        <v>131</v>
      </c>
      <c r="F27" s="115"/>
      <c r="G27" s="37" t="s">
        <v>112</v>
      </c>
      <c r="H27" s="37" t="s">
        <v>113</v>
      </c>
      <c r="I27" s="1" t="s">
        <v>132</v>
      </c>
      <c r="J27" s="8" t="s">
        <v>54</v>
      </c>
      <c r="K27" s="1"/>
      <c r="L27" s="1"/>
      <c r="M27" s="1"/>
      <c r="N27" s="1"/>
      <c r="O27" s="1"/>
      <c r="P27" s="1"/>
      <c r="Q27" s="51">
        <f>100/5</f>
        <v>20</v>
      </c>
      <c r="R27" s="51">
        <f>100/5</f>
        <v>20</v>
      </c>
      <c r="S27" s="51">
        <f>100/5</f>
        <v>20</v>
      </c>
      <c r="T27" s="51">
        <f>100/5</f>
        <v>20</v>
      </c>
      <c r="U27" s="51">
        <f>100/5</f>
        <v>20</v>
      </c>
      <c r="V27" s="52"/>
      <c r="W27" s="10">
        <v>0</v>
      </c>
      <c r="X27" s="10">
        <v>0</v>
      </c>
      <c r="Y27" s="10">
        <f t="shared" si="0"/>
        <v>0</v>
      </c>
      <c r="Z27" s="60" t="s">
        <v>387</v>
      </c>
    </row>
    <row r="28" spans="1:26" ht="280.5" x14ac:dyDescent="0.3">
      <c r="A28" s="107"/>
      <c r="B28" s="108" t="s">
        <v>261</v>
      </c>
      <c r="C28" s="108"/>
      <c r="D28" s="8" t="s">
        <v>133</v>
      </c>
      <c r="E28" s="109" t="s">
        <v>134</v>
      </c>
      <c r="F28" s="109"/>
      <c r="G28" s="37" t="s">
        <v>135</v>
      </c>
      <c r="H28" s="37" t="s">
        <v>136</v>
      </c>
      <c r="I28" s="8" t="s">
        <v>54</v>
      </c>
      <c r="J28" s="8" t="s">
        <v>137</v>
      </c>
      <c r="K28" s="52"/>
      <c r="L28" s="51">
        <f t="shared" ref="L28:U28" si="2">100/10</f>
        <v>10</v>
      </c>
      <c r="M28" s="51">
        <f t="shared" si="2"/>
        <v>10</v>
      </c>
      <c r="N28" s="51">
        <f t="shared" si="2"/>
        <v>10</v>
      </c>
      <c r="O28" s="51">
        <f t="shared" si="2"/>
        <v>10</v>
      </c>
      <c r="P28" s="51">
        <f t="shared" si="2"/>
        <v>10</v>
      </c>
      <c r="Q28" s="51">
        <f t="shared" si="2"/>
        <v>10</v>
      </c>
      <c r="R28" s="51">
        <f t="shared" si="2"/>
        <v>10</v>
      </c>
      <c r="S28" s="51">
        <f t="shared" si="2"/>
        <v>10</v>
      </c>
      <c r="T28" s="51">
        <f t="shared" si="2"/>
        <v>10</v>
      </c>
      <c r="U28" s="51">
        <f t="shared" si="2"/>
        <v>10</v>
      </c>
      <c r="V28" s="52"/>
      <c r="W28" s="10">
        <v>0.3</v>
      </c>
      <c r="X28" s="10">
        <v>0.3</v>
      </c>
      <c r="Y28" s="10">
        <f t="shared" si="0"/>
        <v>0.3</v>
      </c>
      <c r="Z28" s="60" t="s">
        <v>377</v>
      </c>
    </row>
    <row r="29" spans="1:26" ht="132" x14ac:dyDescent="0.3">
      <c r="A29" s="107"/>
      <c r="B29" s="108" t="s">
        <v>262</v>
      </c>
      <c r="C29" s="108"/>
      <c r="D29" s="8" t="s">
        <v>138</v>
      </c>
      <c r="E29" s="109" t="s">
        <v>139</v>
      </c>
      <c r="F29" s="109"/>
      <c r="G29" s="37" t="s">
        <v>140</v>
      </c>
      <c r="H29" s="37" t="s">
        <v>141</v>
      </c>
      <c r="I29" s="8" t="s">
        <v>142</v>
      </c>
      <c r="J29" s="2" t="s">
        <v>143</v>
      </c>
      <c r="K29" s="15"/>
      <c r="L29" s="51">
        <f>100/6</f>
        <v>16.666666666666668</v>
      </c>
      <c r="M29" s="51">
        <f t="shared" ref="M29:Q29" si="3">100/6</f>
        <v>16.666666666666668</v>
      </c>
      <c r="N29" s="51">
        <f t="shared" si="3"/>
        <v>16.666666666666668</v>
      </c>
      <c r="O29" s="51">
        <f t="shared" si="3"/>
        <v>16.666666666666668</v>
      </c>
      <c r="P29" s="51">
        <f t="shared" si="3"/>
        <v>16.666666666666668</v>
      </c>
      <c r="Q29" s="51">
        <f t="shared" si="3"/>
        <v>16.666666666666668</v>
      </c>
      <c r="R29" s="52"/>
      <c r="S29" s="52"/>
      <c r="T29" s="52"/>
      <c r="U29" s="15"/>
      <c r="V29" s="52"/>
      <c r="W29" s="10">
        <v>0.5</v>
      </c>
      <c r="X29" s="10">
        <v>0.5</v>
      </c>
      <c r="Y29" s="10">
        <f t="shared" si="0"/>
        <v>0.5</v>
      </c>
      <c r="Z29" s="61" t="s">
        <v>378</v>
      </c>
    </row>
    <row r="30" spans="1:26" ht="165" x14ac:dyDescent="0.3">
      <c r="A30" s="107"/>
      <c r="B30" s="108" t="s">
        <v>263</v>
      </c>
      <c r="C30" s="108"/>
      <c r="D30" s="8" t="s">
        <v>144</v>
      </c>
      <c r="E30" s="111" t="s">
        <v>145</v>
      </c>
      <c r="F30" s="111"/>
      <c r="G30" s="37" t="s">
        <v>146</v>
      </c>
      <c r="H30" s="59" t="s">
        <v>147</v>
      </c>
      <c r="I30" s="8" t="s">
        <v>18</v>
      </c>
      <c r="J30" s="8" t="s">
        <v>19</v>
      </c>
      <c r="K30" s="15"/>
      <c r="L30" s="15"/>
      <c r="M30" s="52"/>
      <c r="N30" s="1"/>
      <c r="O30" s="51">
        <f t="shared" ref="O30:V30" si="4">100/8</f>
        <v>12.5</v>
      </c>
      <c r="P30" s="51">
        <f t="shared" si="4"/>
        <v>12.5</v>
      </c>
      <c r="Q30" s="51">
        <f t="shared" si="4"/>
        <v>12.5</v>
      </c>
      <c r="R30" s="51">
        <f t="shared" si="4"/>
        <v>12.5</v>
      </c>
      <c r="S30" s="51">
        <f t="shared" si="4"/>
        <v>12.5</v>
      </c>
      <c r="T30" s="51">
        <f t="shared" si="4"/>
        <v>12.5</v>
      </c>
      <c r="U30" s="51">
        <f t="shared" si="4"/>
        <v>12.5</v>
      </c>
      <c r="V30" s="51">
        <f t="shared" si="4"/>
        <v>12.5</v>
      </c>
      <c r="W30" s="10">
        <v>0</v>
      </c>
      <c r="X30" s="10">
        <v>0</v>
      </c>
      <c r="Y30" s="10">
        <f t="shared" si="0"/>
        <v>0</v>
      </c>
      <c r="Z30" s="60" t="s">
        <v>387</v>
      </c>
    </row>
    <row r="31" spans="1:26" ht="66" x14ac:dyDescent="0.3">
      <c r="A31" s="107"/>
      <c r="B31" s="108"/>
      <c r="C31" s="108"/>
      <c r="D31" s="8" t="s">
        <v>148</v>
      </c>
      <c r="E31" s="109" t="s">
        <v>149</v>
      </c>
      <c r="F31" s="109"/>
      <c r="G31" s="37" t="s">
        <v>150</v>
      </c>
      <c r="H31" s="37" t="s">
        <v>151</v>
      </c>
      <c r="I31" s="8" t="s">
        <v>18</v>
      </c>
      <c r="J31" s="8" t="s">
        <v>25</v>
      </c>
      <c r="K31" s="8"/>
      <c r="L31" s="1"/>
      <c r="M31" s="1"/>
      <c r="N31" s="1"/>
      <c r="O31" s="1"/>
      <c r="P31" s="1"/>
      <c r="Q31" s="1"/>
      <c r="R31" s="51">
        <f>100/5</f>
        <v>20</v>
      </c>
      <c r="S31" s="51">
        <f>100/5</f>
        <v>20</v>
      </c>
      <c r="T31" s="51">
        <f>100/5</f>
        <v>20</v>
      </c>
      <c r="U31" s="51">
        <f>100/5</f>
        <v>20</v>
      </c>
      <c r="V31" s="51">
        <f>100/5</f>
        <v>20</v>
      </c>
      <c r="W31" s="10">
        <v>0</v>
      </c>
      <c r="X31" s="10">
        <v>0</v>
      </c>
      <c r="Y31" s="10">
        <f t="shared" si="0"/>
        <v>0</v>
      </c>
      <c r="Z31" s="60" t="s">
        <v>387</v>
      </c>
    </row>
    <row r="32" spans="1:26" ht="115.5" x14ac:dyDescent="0.3">
      <c r="A32" s="107" t="s">
        <v>257</v>
      </c>
      <c r="B32" s="108" t="s">
        <v>152</v>
      </c>
      <c r="C32" s="108"/>
      <c r="D32" s="19" t="s">
        <v>153</v>
      </c>
      <c r="E32" s="115" t="s">
        <v>154</v>
      </c>
      <c r="F32" s="115"/>
      <c r="G32" s="3" t="s">
        <v>155</v>
      </c>
      <c r="H32" s="3" t="s">
        <v>156</v>
      </c>
      <c r="I32" s="1" t="s">
        <v>157</v>
      </c>
      <c r="J32" s="8" t="s">
        <v>19</v>
      </c>
      <c r="K32" s="17"/>
      <c r="L32" s="8"/>
      <c r="M32" s="8"/>
      <c r="N32" s="8"/>
      <c r="O32" s="51">
        <v>50</v>
      </c>
      <c r="P32" s="8"/>
      <c r="Q32" s="8"/>
      <c r="R32" s="8"/>
      <c r="S32" s="8"/>
      <c r="T32" s="51">
        <v>50</v>
      </c>
      <c r="U32" s="8"/>
      <c r="V32" s="17"/>
      <c r="W32" s="10">
        <v>0</v>
      </c>
      <c r="X32" s="10">
        <v>0</v>
      </c>
      <c r="Y32" s="10">
        <f t="shared" si="0"/>
        <v>0</v>
      </c>
      <c r="Z32" s="60" t="s">
        <v>387</v>
      </c>
    </row>
    <row r="33" spans="1:26" ht="148.5" x14ac:dyDescent="0.3">
      <c r="A33" s="107"/>
      <c r="B33" s="108"/>
      <c r="C33" s="108"/>
      <c r="D33" s="8" t="s">
        <v>158</v>
      </c>
      <c r="E33" s="111" t="s">
        <v>159</v>
      </c>
      <c r="F33" s="111"/>
      <c r="G33" s="16" t="s">
        <v>160</v>
      </c>
      <c r="H33" s="16" t="s">
        <v>161</v>
      </c>
      <c r="I33" s="8" t="s">
        <v>162</v>
      </c>
      <c r="J33" s="8" t="s">
        <v>19</v>
      </c>
      <c r="K33" s="8"/>
      <c r="L33" s="51">
        <f>100/11</f>
        <v>9.0909090909090917</v>
      </c>
      <c r="M33" s="51">
        <f t="shared" ref="M33:V33" si="5">100/11</f>
        <v>9.0909090909090917</v>
      </c>
      <c r="N33" s="51">
        <f t="shared" si="5"/>
        <v>9.0909090909090917</v>
      </c>
      <c r="O33" s="51">
        <f t="shared" si="5"/>
        <v>9.0909090909090917</v>
      </c>
      <c r="P33" s="51">
        <f t="shared" si="5"/>
        <v>9.0909090909090917</v>
      </c>
      <c r="Q33" s="51">
        <f t="shared" si="5"/>
        <v>9.0909090909090917</v>
      </c>
      <c r="R33" s="51">
        <f t="shared" si="5"/>
        <v>9.0909090909090917</v>
      </c>
      <c r="S33" s="51">
        <f t="shared" si="5"/>
        <v>9.0909090909090917</v>
      </c>
      <c r="T33" s="51">
        <f t="shared" si="5"/>
        <v>9.0909090909090917</v>
      </c>
      <c r="U33" s="51">
        <f t="shared" si="5"/>
        <v>9.0909090909090917</v>
      </c>
      <c r="V33" s="51">
        <f t="shared" si="5"/>
        <v>9.0909090909090917</v>
      </c>
      <c r="W33" s="10">
        <v>0.2727</v>
      </c>
      <c r="X33" s="10">
        <v>0.24030000000000001</v>
      </c>
      <c r="Y33" s="10">
        <f t="shared" si="0"/>
        <v>0.24030000000000001</v>
      </c>
      <c r="Z33" s="60" t="s">
        <v>386</v>
      </c>
    </row>
    <row r="34" spans="1:26" ht="99.75" customHeight="1" x14ac:dyDescent="0.3">
      <c r="A34" s="107"/>
      <c r="B34" s="108" t="s">
        <v>163</v>
      </c>
      <c r="C34" s="108"/>
      <c r="D34" s="8" t="s">
        <v>164</v>
      </c>
      <c r="E34" s="118" t="s">
        <v>165</v>
      </c>
      <c r="F34" s="118"/>
      <c r="G34" s="4" t="s">
        <v>166</v>
      </c>
      <c r="H34" s="4" t="s">
        <v>167</v>
      </c>
      <c r="I34" s="5" t="s">
        <v>168</v>
      </c>
      <c r="J34" s="5" t="s">
        <v>19</v>
      </c>
      <c r="K34" s="17"/>
      <c r="L34" s="17"/>
      <c r="M34" s="17"/>
      <c r="N34" s="51">
        <f>100/3</f>
        <v>33.333333333333336</v>
      </c>
      <c r="O34" s="17"/>
      <c r="P34" s="17"/>
      <c r="Q34" s="9"/>
      <c r="R34" s="51">
        <f>100/3</f>
        <v>33.333333333333336</v>
      </c>
      <c r="S34" s="17"/>
      <c r="T34" s="17"/>
      <c r="U34" s="17"/>
      <c r="V34" s="51">
        <f>100/3</f>
        <v>33.333333333333336</v>
      </c>
      <c r="W34" s="10">
        <v>0.33329999999999999</v>
      </c>
      <c r="X34" s="10">
        <v>0.33</v>
      </c>
      <c r="Y34" s="10">
        <f t="shared" si="0"/>
        <v>0.33</v>
      </c>
      <c r="Z34" s="60" t="s">
        <v>379</v>
      </c>
    </row>
    <row r="35" spans="1:26" ht="115.5" x14ac:dyDescent="0.3">
      <c r="A35" s="107"/>
      <c r="B35" s="108"/>
      <c r="C35" s="108"/>
      <c r="D35" s="8" t="s">
        <v>169</v>
      </c>
      <c r="E35" s="118" t="s">
        <v>170</v>
      </c>
      <c r="F35" s="118"/>
      <c r="G35" s="4" t="s">
        <v>171</v>
      </c>
      <c r="H35" s="4" t="s">
        <v>172</v>
      </c>
      <c r="I35" s="5" t="s">
        <v>173</v>
      </c>
      <c r="J35" s="8" t="s">
        <v>72</v>
      </c>
      <c r="K35" s="17"/>
      <c r="L35" s="17"/>
      <c r="M35" s="17"/>
      <c r="N35" s="50"/>
      <c r="O35" s="44">
        <v>100</v>
      </c>
      <c r="P35" s="17"/>
      <c r="Q35" s="9"/>
      <c r="R35" s="17"/>
      <c r="S35" s="17"/>
      <c r="T35" s="17"/>
      <c r="U35" s="17"/>
      <c r="V35" s="17"/>
      <c r="W35" s="10">
        <v>0</v>
      </c>
      <c r="X35" s="10">
        <v>0</v>
      </c>
      <c r="Y35" s="10">
        <f t="shared" si="0"/>
        <v>0</v>
      </c>
      <c r="Z35" s="60" t="s">
        <v>387</v>
      </c>
    </row>
    <row r="36" spans="1:26" ht="273.75" customHeight="1" x14ac:dyDescent="0.3">
      <c r="A36" s="107"/>
      <c r="B36" s="108" t="s">
        <v>174</v>
      </c>
      <c r="C36" s="108"/>
      <c r="D36" s="8" t="s">
        <v>175</v>
      </c>
      <c r="E36" s="111" t="s">
        <v>176</v>
      </c>
      <c r="F36" s="111"/>
      <c r="G36" s="3" t="s">
        <v>177</v>
      </c>
      <c r="H36" s="3" t="s">
        <v>178</v>
      </c>
      <c r="I36" s="8" t="s">
        <v>179</v>
      </c>
      <c r="J36" s="8" t="s">
        <v>180</v>
      </c>
      <c r="K36" s="17"/>
      <c r="L36" s="44">
        <f>100/10</f>
        <v>10</v>
      </c>
      <c r="M36" s="44">
        <f t="shared" ref="M36:U36" si="6">100/10</f>
        <v>10</v>
      </c>
      <c r="N36" s="44">
        <f t="shared" si="6"/>
        <v>10</v>
      </c>
      <c r="O36" s="44">
        <f t="shared" si="6"/>
        <v>10</v>
      </c>
      <c r="P36" s="44">
        <f t="shared" si="6"/>
        <v>10</v>
      </c>
      <c r="Q36" s="44">
        <f t="shared" si="6"/>
        <v>10</v>
      </c>
      <c r="R36" s="44">
        <f t="shared" si="6"/>
        <v>10</v>
      </c>
      <c r="S36" s="44">
        <f t="shared" si="6"/>
        <v>10</v>
      </c>
      <c r="T36" s="44">
        <f t="shared" si="6"/>
        <v>10</v>
      </c>
      <c r="U36" s="44">
        <f t="shared" si="6"/>
        <v>10</v>
      </c>
      <c r="V36" s="17"/>
      <c r="W36" s="10">
        <v>0.3</v>
      </c>
      <c r="X36" s="10">
        <v>0.3</v>
      </c>
      <c r="Y36" s="10">
        <f t="shared" si="0"/>
        <v>0.3</v>
      </c>
      <c r="Z36" s="61" t="s">
        <v>380</v>
      </c>
    </row>
    <row r="37" spans="1:26" ht="115.5" x14ac:dyDescent="0.3">
      <c r="A37" s="107"/>
      <c r="B37" s="108"/>
      <c r="C37" s="108"/>
      <c r="D37" s="8" t="s">
        <v>181</v>
      </c>
      <c r="E37" s="115" t="s">
        <v>182</v>
      </c>
      <c r="F37" s="115"/>
      <c r="G37" s="37" t="s">
        <v>183</v>
      </c>
      <c r="H37" s="37" t="s">
        <v>184</v>
      </c>
      <c r="I37" s="1" t="s">
        <v>157</v>
      </c>
      <c r="J37" s="8" t="s">
        <v>180</v>
      </c>
      <c r="K37" s="17"/>
      <c r="L37" s="17"/>
      <c r="M37" s="17"/>
      <c r="N37" s="8"/>
      <c r="O37" s="8"/>
      <c r="P37" s="8"/>
      <c r="Q37" s="8"/>
      <c r="R37" s="44">
        <v>100</v>
      </c>
      <c r="S37" s="8"/>
      <c r="T37" s="8"/>
      <c r="U37" s="8"/>
      <c r="V37" s="8"/>
      <c r="W37" s="10">
        <v>0</v>
      </c>
      <c r="X37" s="10">
        <v>0</v>
      </c>
      <c r="Y37" s="10">
        <f t="shared" si="0"/>
        <v>0</v>
      </c>
      <c r="Z37" s="60" t="s">
        <v>387</v>
      </c>
    </row>
    <row r="38" spans="1:26" ht="174" customHeight="1" x14ac:dyDescent="0.3">
      <c r="A38" s="107"/>
      <c r="B38" s="108"/>
      <c r="C38" s="108"/>
      <c r="D38" s="8" t="s">
        <v>185</v>
      </c>
      <c r="E38" s="111" t="s">
        <v>186</v>
      </c>
      <c r="F38" s="111"/>
      <c r="G38" s="37" t="s">
        <v>187</v>
      </c>
      <c r="H38" s="37" t="s">
        <v>188</v>
      </c>
      <c r="I38" s="8" t="s">
        <v>189</v>
      </c>
      <c r="J38" s="8" t="s">
        <v>19</v>
      </c>
      <c r="K38" s="17"/>
      <c r="L38" s="44">
        <f>100/7</f>
        <v>14.285714285714286</v>
      </c>
      <c r="M38" s="44">
        <f t="shared" ref="M38:R38" si="7">100/7</f>
        <v>14.285714285714286</v>
      </c>
      <c r="N38" s="44">
        <f t="shared" si="7"/>
        <v>14.285714285714286</v>
      </c>
      <c r="O38" s="44">
        <f t="shared" si="7"/>
        <v>14.285714285714286</v>
      </c>
      <c r="P38" s="44">
        <f t="shared" si="7"/>
        <v>14.285714285714286</v>
      </c>
      <c r="Q38" s="44">
        <f t="shared" si="7"/>
        <v>14.285714285714286</v>
      </c>
      <c r="R38" s="44">
        <f t="shared" si="7"/>
        <v>14.285714285714286</v>
      </c>
      <c r="S38" s="8"/>
      <c r="T38" s="8"/>
      <c r="U38" s="8"/>
      <c r="V38" s="8"/>
      <c r="W38" s="10">
        <v>0.42849999999999999</v>
      </c>
      <c r="X38" s="10">
        <v>0.43</v>
      </c>
      <c r="Y38" s="10">
        <f t="shared" si="0"/>
        <v>0.43</v>
      </c>
      <c r="Z38" s="60" t="s">
        <v>381</v>
      </c>
    </row>
    <row r="39" spans="1:26" ht="82.5" x14ac:dyDescent="0.3">
      <c r="A39" s="107"/>
      <c r="B39" s="108"/>
      <c r="C39" s="108"/>
      <c r="D39" s="8" t="s">
        <v>190</v>
      </c>
      <c r="E39" s="111" t="s">
        <v>191</v>
      </c>
      <c r="F39" s="111"/>
      <c r="G39" s="37" t="s">
        <v>192</v>
      </c>
      <c r="H39" s="37" t="s">
        <v>192</v>
      </c>
      <c r="I39" s="8" t="s">
        <v>189</v>
      </c>
      <c r="J39" s="8" t="s">
        <v>19</v>
      </c>
      <c r="K39" s="17"/>
      <c r="L39" s="17"/>
      <c r="M39" s="17"/>
      <c r="N39" s="17"/>
      <c r="O39" s="17"/>
      <c r="P39" s="8"/>
      <c r="Q39" s="17"/>
      <c r="R39" s="44">
        <f>100/5</f>
        <v>20</v>
      </c>
      <c r="S39" s="44">
        <f>100/5</f>
        <v>20</v>
      </c>
      <c r="T39" s="44">
        <f>100/5</f>
        <v>20</v>
      </c>
      <c r="U39" s="44">
        <f>100/5</f>
        <v>20</v>
      </c>
      <c r="V39" s="44">
        <f>100/5</f>
        <v>20</v>
      </c>
      <c r="W39" s="10">
        <v>0</v>
      </c>
      <c r="X39" s="10">
        <v>0</v>
      </c>
      <c r="Y39" s="10">
        <f t="shared" si="0"/>
        <v>0</v>
      </c>
      <c r="Z39" s="60" t="s">
        <v>387</v>
      </c>
    </row>
    <row r="40" spans="1:26" ht="82.5" x14ac:dyDescent="0.3">
      <c r="A40" s="107"/>
      <c r="B40" s="108"/>
      <c r="C40" s="108"/>
      <c r="D40" s="8" t="s">
        <v>193</v>
      </c>
      <c r="E40" s="115" t="s">
        <v>194</v>
      </c>
      <c r="F40" s="115"/>
      <c r="G40" s="37" t="s">
        <v>195</v>
      </c>
      <c r="H40" s="37" t="s">
        <v>196</v>
      </c>
      <c r="I40" s="1" t="s">
        <v>157</v>
      </c>
      <c r="J40" s="8" t="s">
        <v>197</v>
      </c>
      <c r="K40" s="17"/>
      <c r="L40" s="17"/>
      <c r="M40" s="17"/>
      <c r="N40" s="17"/>
      <c r="O40" s="17"/>
      <c r="P40" s="8"/>
      <c r="Q40" s="44">
        <v>50</v>
      </c>
      <c r="R40" s="17"/>
      <c r="S40" s="17"/>
      <c r="T40" s="17"/>
      <c r="U40" s="17"/>
      <c r="V40" s="44">
        <v>50</v>
      </c>
      <c r="W40" s="10">
        <v>0</v>
      </c>
      <c r="X40" s="10">
        <v>0</v>
      </c>
      <c r="Y40" s="10">
        <f t="shared" si="0"/>
        <v>0</v>
      </c>
      <c r="Z40" s="60" t="s">
        <v>387</v>
      </c>
    </row>
    <row r="41" spans="1:26" ht="132" x14ac:dyDescent="0.3">
      <c r="A41" s="107"/>
      <c r="B41" s="108"/>
      <c r="C41" s="108"/>
      <c r="D41" s="8" t="s">
        <v>198</v>
      </c>
      <c r="E41" s="111" t="s">
        <v>199</v>
      </c>
      <c r="F41" s="111"/>
      <c r="G41" s="3" t="s">
        <v>200</v>
      </c>
      <c r="H41" s="37" t="s">
        <v>201</v>
      </c>
      <c r="I41" s="8" t="s">
        <v>189</v>
      </c>
      <c r="J41" s="8" t="s">
        <v>25</v>
      </c>
      <c r="K41" s="17"/>
      <c r="L41" s="17"/>
      <c r="M41" s="17"/>
      <c r="N41" s="17"/>
      <c r="O41" s="17"/>
      <c r="P41" s="17"/>
      <c r="Q41" s="44">
        <f t="shared" ref="Q41:V41" si="8">100/6</f>
        <v>16.666666666666668</v>
      </c>
      <c r="R41" s="44">
        <f t="shared" si="8"/>
        <v>16.666666666666668</v>
      </c>
      <c r="S41" s="44">
        <f t="shared" si="8"/>
        <v>16.666666666666668</v>
      </c>
      <c r="T41" s="44">
        <f t="shared" si="8"/>
        <v>16.666666666666668</v>
      </c>
      <c r="U41" s="44">
        <f t="shared" si="8"/>
        <v>16.666666666666668</v>
      </c>
      <c r="V41" s="44">
        <f t="shared" si="8"/>
        <v>16.666666666666668</v>
      </c>
      <c r="W41" s="10">
        <v>0</v>
      </c>
      <c r="X41" s="10">
        <v>0</v>
      </c>
      <c r="Y41" s="10">
        <f t="shared" si="0"/>
        <v>0</v>
      </c>
      <c r="Z41" s="60" t="s">
        <v>387</v>
      </c>
    </row>
    <row r="42" spans="1:26" ht="99" x14ac:dyDescent="0.3">
      <c r="A42" s="107"/>
      <c r="B42" s="108" t="s">
        <v>202</v>
      </c>
      <c r="C42" s="108"/>
      <c r="D42" s="8" t="s">
        <v>203</v>
      </c>
      <c r="E42" s="115" t="s">
        <v>204</v>
      </c>
      <c r="F42" s="115"/>
      <c r="G42" s="37" t="s">
        <v>205</v>
      </c>
      <c r="H42" s="37" t="s">
        <v>206</v>
      </c>
      <c r="I42" s="1" t="s">
        <v>157</v>
      </c>
      <c r="J42" s="1" t="s">
        <v>207</v>
      </c>
      <c r="K42" s="17"/>
      <c r="L42" s="17"/>
      <c r="M42" s="17"/>
      <c r="N42" s="17"/>
      <c r="O42" s="17"/>
      <c r="P42" s="44">
        <v>50</v>
      </c>
      <c r="Q42" s="17"/>
      <c r="R42" s="17"/>
      <c r="S42" s="17"/>
      <c r="T42" s="17"/>
      <c r="U42" s="17"/>
      <c r="V42" s="44">
        <v>50</v>
      </c>
      <c r="W42" s="10">
        <v>0</v>
      </c>
      <c r="X42" s="10">
        <v>0</v>
      </c>
      <c r="Y42" s="10">
        <f t="shared" si="0"/>
        <v>0</v>
      </c>
      <c r="Z42" s="60" t="s">
        <v>387</v>
      </c>
    </row>
    <row r="43" spans="1:26" ht="99.75" customHeight="1" x14ac:dyDescent="0.3">
      <c r="A43" s="107"/>
      <c r="B43" s="108"/>
      <c r="C43" s="108"/>
      <c r="D43" s="8" t="s">
        <v>208</v>
      </c>
      <c r="E43" s="115" t="s">
        <v>209</v>
      </c>
      <c r="F43" s="115"/>
      <c r="G43" s="3" t="s">
        <v>210</v>
      </c>
      <c r="H43" s="37" t="s">
        <v>211</v>
      </c>
      <c r="I43" s="1" t="s">
        <v>212</v>
      </c>
      <c r="J43" s="1" t="s">
        <v>157</v>
      </c>
      <c r="K43" s="17"/>
      <c r="L43" s="17"/>
      <c r="M43" s="44">
        <v>50</v>
      </c>
      <c r="N43" s="44">
        <v>50</v>
      </c>
      <c r="O43" s="17"/>
      <c r="P43" s="17"/>
      <c r="Q43" s="17"/>
      <c r="R43" s="17"/>
      <c r="S43" s="17"/>
      <c r="T43" s="17"/>
      <c r="U43" s="8"/>
      <c r="V43" s="17"/>
      <c r="W43" s="10">
        <v>1</v>
      </c>
      <c r="X43" s="10">
        <v>1</v>
      </c>
      <c r="Y43" s="10">
        <f t="shared" si="0"/>
        <v>1</v>
      </c>
      <c r="Z43" s="60" t="s">
        <v>384</v>
      </c>
    </row>
    <row r="44" spans="1:26" ht="82.5" x14ac:dyDescent="0.3">
      <c r="A44" s="107"/>
      <c r="B44" s="108" t="s">
        <v>213</v>
      </c>
      <c r="C44" s="108"/>
      <c r="D44" s="8" t="s">
        <v>214</v>
      </c>
      <c r="E44" s="111" t="s">
        <v>215</v>
      </c>
      <c r="F44" s="111"/>
      <c r="G44" s="37" t="s">
        <v>216</v>
      </c>
      <c r="H44" s="37" t="s">
        <v>217</v>
      </c>
      <c r="I44" s="8" t="s">
        <v>168</v>
      </c>
      <c r="J44" s="8" t="s">
        <v>19</v>
      </c>
      <c r="K44" s="44">
        <f>100/12</f>
        <v>8.3333333333333339</v>
      </c>
      <c r="L44" s="44">
        <f t="shared" ref="L44:V44" si="9">100/12</f>
        <v>8.3333333333333339</v>
      </c>
      <c r="M44" s="44">
        <f t="shared" si="9"/>
        <v>8.3333333333333339</v>
      </c>
      <c r="N44" s="44">
        <f t="shared" si="9"/>
        <v>8.3333333333333339</v>
      </c>
      <c r="O44" s="44">
        <f t="shared" si="9"/>
        <v>8.3333333333333339</v>
      </c>
      <c r="P44" s="44">
        <f t="shared" si="9"/>
        <v>8.3333333333333339</v>
      </c>
      <c r="Q44" s="44">
        <f t="shared" si="9"/>
        <v>8.3333333333333339</v>
      </c>
      <c r="R44" s="44">
        <f t="shared" si="9"/>
        <v>8.3333333333333339</v>
      </c>
      <c r="S44" s="44">
        <f t="shared" si="9"/>
        <v>8.3333333333333339</v>
      </c>
      <c r="T44" s="44">
        <f t="shared" si="9"/>
        <v>8.3333333333333339</v>
      </c>
      <c r="U44" s="44">
        <f t="shared" si="9"/>
        <v>8.3333333333333339</v>
      </c>
      <c r="V44" s="44">
        <f t="shared" si="9"/>
        <v>8.3333333333333339</v>
      </c>
      <c r="W44" s="10">
        <v>0.33329999999999999</v>
      </c>
      <c r="X44" s="10">
        <v>0.33</v>
      </c>
      <c r="Y44" s="10">
        <f t="shared" si="0"/>
        <v>0.33</v>
      </c>
      <c r="Z44" s="61" t="s">
        <v>382</v>
      </c>
    </row>
    <row r="45" spans="1:26" ht="99" x14ac:dyDescent="0.3">
      <c r="A45" s="107" t="s">
        <v>258</v>
      </c>
      <c r="B45" s="108" t="s">
        <v>218</v>
      </c>
      <c r="C45" s="108"/>
      <c r="D45" s="8" t="s">
        <v>219</v>
      </c>
      <c r="E45" s="111" t="s">
        <v>220</v>
      </c>
      <c r="F45" s="111"/>
      <c r="G45" s="16" t="s">
        <v>221</v>
      </c>
      <c r="H45" s="16" t="s">
        <v>222</v>
      </c>
      <c r="I45" s="8" t="s">
        <v>223</v>
      </c>
      <c r="J45" s="8" t="s">
        <v>25</v>
      </c>
      <c r="K45" s="9"/>
      <c r="L45" s="9"/>
      <c r="M45" s="18"/>
      <c r="N45" s="8"/>
      <c r="O45" s="9"/>
      <c r="P45" s="44">
        <v>50</v>
      </c>
      <c r="Q45" s="44">
        <v>50</v>
      </c>
      <c r="R45" s="9"/>
      <c r="S45" s="18"/>
      <c r="T45" s="8"/>
      <c r="U45" s="9"/>
      <c r="V45" s="18"/>
      <c r="W45" s="10">
        <v>0</v>
      </c>
      <c r="X45" s="10">
        <v>0</v>
      </c>
      <c r="Y45" s="10">
        <f t="shared" si="0"/>
        <v>0</v>
      </c>
      <c r="Z45" s="60" t="s">
        <v>387</v>
      </c>
    </row>
    <row r="46" spans="1:26" ht="82.5" x14ac:dyDescent="0.3">
      <c r="A46" s="107"/>
      <c r="B46" s="108"/>
      <c r="C46" s="108"/>
      <c r="D46" s="8" t="s">
        <v>224</v>
      </c>
      <c r="E46" s="111" t="s">
        <v>225</v>
      </c>
      <c r="F46" s="111"/>
      <c r="G46" s="16" t="s">
        <v>226</v>
      </c>
      <c r="H46" s="16" t="s">
        <v>227</v>
      </c>
      <c r="I46" s="8" t="s">
        <v>223</v>
      </c>
      <c r="J46" s="8" t="s">
        <v>25</v>
      </c>
      <c r="K46" s="9"/>
      <c r="L46" s="9"/>
      <c r="M46" s="18"/>
      <c r="N46" s="8"/>
      <c r="O46" s="9"/>
      <c r="P46" s="8"/>
      <c r="Q46" s="8"/>
      <c r="R46" s="44">
        <v>100</v>
      </c>
      <c r="S46" s="18"/>
      <c r="T46" s="8"/>
      <c r="U46" s="9"/>
      <c r="V46" s="18"/>
      <c r="W46" s="10">
        <v>0</v>
      </c>
      <c r="X46" s="10">
        <v>0</v>
      </c>
      <c r="Y46" s="10">
        <f t="shared" si="0"/>
        <v>0</v>
      </c>
      <c r="Z46" s="60" t="s">
        <v>387</v>
      </c>
    </row>
    <row r="47" spans="1:26" ht="99" x14ac:dyDescent="0.3">
      <c r="A47" s="107"/>
      <c r="B47" s="108"/>
      <c r="C47" s="108"/>
      <c r="D47" s="8" t="s">
        <v>228</v>
      </c>
      <c r="E47" s="116" t="s">
        <v>229</v>
      </c>
      <c r="F47" s="116"/>
      <c r="G47" s="16" t="s">
        <v>230</v>
      </c>
      <c r="H47" s="16" t="s">
        <v>231</v>
      </c>
      <c r="I47" s="6" t="s">
        <v>223</v>
      </c>
      <c r="J47" s="6" t="s">
        <v>157</v>
      </c>
      <c r="K47" s="9"/>
      <c r="L47" s="9"/>
      <c r="M47" s="18"/>
      <c r="N47" s="8"/>
      <c r="O47" s="9"/>
      <c r="P47" s="8"/>
      <c r="Q47" s="8"/>
      <c r="R47" s="44">
        <f t="shared" ref="R47:T48" si="10">100/3</f>
        <v>33.333333333333336</v>
      </c>
      <c r="S47" s="44">
        <f t="shared" si="10"/>
        <v>33.333333333333336</v>
      </c>
      <c r="T47" s="44">
        <f t="shared" si="10"/>
        <v>33.333333333333336</v>
      </c>
      <c r="U47" s="9"/>
      <c r="V47" s="18"/>
      <c r="W47" s="10">
        <v>0</v>
      </c>
      <c r="X47" s="10">
        <v>0</v>
      </c>
      <c r="Y47" s="10">
        <f t="shared" si="0"/>
        <v>0</v>
      </c>
      <c r="Z47" s="60" t="s">
        <v>387</v>
      </c>
    </row>
    <row r="48" spans="1:26" ht="99" x14ac:dyDescent="0.3">
      <c r="A48" s="107"/>
      <c r="B48" s="108"/>
      <c r="C48" s="108"/>
      <c r="D48" s="8" t="s">
        <v>232</v>
      </c>
      <c r="E48" s="111" t="s">
        <v>233</v>
      </c>
      <c r="F48" s="111"/>
      <c r="G48" s="16" t="s">
        <v>234</v>
      </c>
      <c r="H48" s="16" t="s">
        <v>235</v>
      </c>
      <c r="I48" s="8" t="s">
        <v>223</v>
      </c>
      <c r="J48" s="8" t="s">
        <v>19</v>
      </c>
      <c r="K48" s="9"/>
      <c r="L48" s="9"/>
      <c r="M48" s="18"/>
      <c r="N48" s="8"/>
      <c r="O48" s="9"/>
      <c r="P48" s="8"/>
      <c r="Q48" s="8"/>
      <c r="R48" s="44">
        <f t="shared" si="10"/>
        <v>33.333333333333336</v>
      </c>
      <c r="S48" s="44">
        <f t="shared" si="10"/>
        <v>33.333333333333336</v>
      </c>
      <c r="T48" s="44">
        <f t="shared" si="10"/>
        <v>33.333333333333336</v>
      </c>
      <c r="U48" s="9"/>
      <c r="V48" s="18"/>
      <c r="W48" s="10">
        <v>0</v>
      </c>
      <c r="X48" s="10">
        <v>0</v>
      </c>
      <c r="Y48" s="10">
        <f t="shared" si="0"/>
        <v>0</v>
      </c>
      <c r="Z48" s="60" t="s">
        <v>387</v>
      </c>
    </row>
    <row r="49" spans="1:26" ht="148.5" x14ac:dyDescent="0.3">
      <c r="A49" s="107"/>
      <c r="B49" s="108" t="s">
        <v>236</v>
      </c>
      <c r="C49" s="108"/>
      <c r="D49" s="45" t="s">
        <v>237</v>
      </c>
      <c r="E49" s="119" t="s">
        <v>238</v>
      </c>
      <c r="F49" s="119"/>
      <c r="G49" s="46" t="s">
        <v>239</v>
      </c>
      <c r="H49" s="46" t="s">
        <v>240</v>
      </c>
      <c r="I49" s="45" t="s">
        <v>241</v>
      </c>
      <c r="J49" s="45" t="s">
        <v>19</v>
      </c>
      <c r="K49" s="54"/>
      <c r="L49" s="54"/>
      <c r="M49" s="54"/>
      <c r="N49" s="54"/>
      <c r="O49" s="54"/>
      <c r="P49" s="54"/>
      <c r="Q49" s="54"/>
      <c r="R49" s="54"/>
      <c r="S49" s="54"/>
      <c r="T49" s="54"/>
      <c r="U49" s="54"/>
      <c r="V49" s="54"/>
      <c r="W49" s="47"/>
      <c r="X49" s="47"/>
      <c r="Y49" s="47"/>
      <c r="Z49" s="60" t="s">
        <v>388</v>
      </c>
    </row>
    <row r="50" spans="1:26" ht="120" customHeight="1" x14ac:dyDescent="0.3">
      <c r="A50" s="107"/>
      <c r="B50" s="108"/>
      <c r="C50" s="108"/>
      <c r="D50" s="20" t="s">
        <v>242</v>
      </c>
      <c r="E50" s="120" t="s">
        <v>243</v>
      </c>
      <c r="F50" s="120"/>
      <c r="G50" s="16" t="s">
        <v>244</v>
      </c>
      <c r="H50" s="16" t="s">
        <v>245</v>
      </c>
      <c r="I50" s="8" t="s">
        <v>246</v>
      </c>
      <c r="J50" s="8" t="s">
        <v>19</v>
      </c>
      <c r="K50" s="44">
        <v>50</v>
      </c>
      <c r="L50" s="9"/>
      <c r="M50" s="9"/>
      <c r="N50" s="8"/>
      <c r="O50" s="9"/>
      <c r="P50" s="18"/>
      <c r="Q50" s="44">
        <v>50</v>
      </c>
      <c r="R50" s="9"/>
      <c r="S50" s="18"/>
      <c r="T50" s="8"/>
      <c r="U50" s="9"/>
      <c r="V50" s="18"/>
      <c r="W50" s="10">
        <v>0.5</v>
      </c>
      <c r="X50" s="62">
        <v>0.5</v>
      </c>
      <c r="Y50" s="10">
        <f t="shared" si="0"/>
        <v>0.5</v>
      </c>
      <c r="Z50" s="48" t="s">
        <v>383</v>
      </c>
    </row>
    <row r="51" spans="1:26" x14ac:dyDescent="0.3">
      <c r="W51" s="91">
        <f>SUM(W6:W50)/45</f>
        <v>0.14891399999999999</v>
      </c>
      <c r="X51" s="91">
        <f>SUM(X6:X50)/45</f>
        <v>0.14800666666666665</v>
      </c>
    </row>
  </sheetData>
  <autoFilter ref="A4:Z50">
    <filterColumn colId="1" showButton="0"/>
    <filterColumn colId="4"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autoFilter>
  <mergeCells count="86">
    <mergeCell ref="E48:F48"/>
    <mergeCell ref="B49:C50"/>
    <mergeCell ref="E49:F49"/>
    <mergeCell ref="E50:F50"/>
    <mergeCell ref="A3:Z3"/>
    <mergeCell ref="W4:Z4"/>
    <mergeCell ref="B42:C43"/>
    <mergeCell ref="E42:F42"/>
    <mergeCell ref="E43:F43"/>
    <mergeCell ref="B44:C44"/>
    <mergeCell ref="E44:F44"/>
    <mergeCell ref="A45:A50"/>
    <mergeCell ref="B45:C48"/>
    <mergeCell ref="E45:F45"/>
    <mergeCell ref="E46:F46"/>
    <mergeCell ref="E47:F47"/>
    <mergeCell ref="E36:F36"/>
    <mergeCell ref="E37:F37"/>
    <mergeCell ref="E38:F38"/>
    <mergeCell ref="E39:F39"/>
    <mergeCell ref="E40:F40"/>
    <mergeCell ref="B30:C31"/>
    <mergeCell ref="E41:F41"/>
    <mergeCell ref="E30:F30"/>
    <mergeCell ref="E31:F31"/>
    <mergeCell ref="A32:A44"/>
    <mergeCell ref="B32:C33"/>
    <mergeCell ref="E32:F32"/>
    <mergeCell ref="E33:F33"/>
    <mergeCell ref="B34:C35"/>
    <mergeCell ref="E34:F34"/>
    <mergeCell ref="E35:F35"/>
    <mergeCell ref="B36:C41"/>
    <mergeCell ref="A26:A31"/>
    <mergeCell ref="B26:C26"/>
    <mergeCell ref="E26:F26"/>
    <mergeCell ref="B27:C27"/>
    <mergeCell ref="E25:F25"/>
    <mergeCell ref="B28:C28"/>
    <mergeCell ref="E28:F28"/>
    <mergeCell ref="B29:C29"/>
    <mergeCell ref="E29:F29"/>
    <mergeCell ref="E27:F27"/>
    <mergeCell ref="A14:A25"/>
    <mergeCell ref="B14:C17"/>
    <mergeCell ref="E14:F14"/>
    <mergeCell ref="E15:F15"/>
    <mergeCell ref="E16:F16"/>
    <mergeCell ref="E17:F17"/>
    <mergeCell ref="B18:C21"/>
    <mergeCell ref="E18:F18"/>
    <mergeCell ref="E19:F19"/>
    <mergeCell ref="E20:F20"/>
    <mergeCell ref="E21:F21"/>
    <mergeCell ref="B22:C23"/>
    <mergeCell ref="E22:F22"/>
    <mergeCell ref="E23:F23"/>
    <mergeCell ref="B24:C25"/>
    <mergeCell ref="E24:F24"/>
    <mergeCell ref="B10:C10"/>
    <mergeCell ref="E10:F10"/>
    <mergeCell ref="A11:A13"/>
    <mergeCell ref="B11:C11"/>
    <mergeCell ref="E11:F11"/>
    <mergeCell ref="B12:C12"/>
    <mergeCell ref="E12:F12"/>
    <mergeCell ref="B13:C13"/>
    <mergeCell ref="E13:F13"/>
    <mergeCell ref="A6:A10"/>
    <mergeCell ref="B6:C6"/>
    <mergeCell ref="E6:F6"/>
    <mergeCell ref="B7:C7"/>
    <mergeCell ref="E7:F7"/>
    <mergeCell ref="B8:C8"/>
    <mergeCell ref="E8:F8"/>
    <mergeCell ref="B9:C9"/>
    <mergeCell ref="E9:F9"/>
    <mergeCell ref="A4:A5"/>
    <mergeCell ref="B4:C5"/>
    <mergeCell ref="D4:D5"/>
    <mergeCell ref="E4:F5"/>
    <mergeCell ref="G4:G5"/>
    <mergeCell ref="H4:H5"/>
    <mergeCell ref="I4:I5"/>
    <mergeCell ref="J4:J5"/>
    <mergeCell ref="K4:V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14"/>
  <sheetViews>
    <sheetView tabSelected="1" topLeftCell="G1" zoomScale="66" zoomScaleNormal="66" workbookViewId="0">
      <selection activeCell="W14" sqref="W14"/>
    </sheetView>
  </sheetViews>
  <sheetFormatPr baseColWidth="10" defaultRowHeight="16.5" x14ac:dyDescent="0.3"/>
  <cols>
    <col min="1" max="1" width="17.28515625" style="7" customWidth="1"/>
    <col min="2" max="3" width="11.42578125" style="7"/>
    <col min="4" max="4" width="11.42578125" style="21"/>
    <col min="5" max="5" width="30.42578125" style="7" customWidth="1"/>
    <col min="6" max="6" width="42.140625" style="7" customWidth="1"/>
    <col min="7" max="7" width="22.42578125" style="7" customWidth="1"/>
    <col min="8" max="8" width="19" style="7" customWidth="1"/>
    <col min="9" max="9" width="29" style="7" customWidth="1"/>
    <col min="10" max="10" width="13.5703125" style="7" customWidth="1"/>
    <col min="11" max="22" width="5.85546875" style="7" customWidth="1"/>
    <col min="23" max="23" width="13.140625" style="7" customWidth="1"/>
    <col min="24" max="24" width="14.42578125" style="7" customWidth="1"/>
    <col min="25" max="25" width="12.140625" style="7" customWidth="1"/>
    <col min="26" max="26" width="64.85546875" style="7" customWidth="1"/>
    <col min="27" max="16384" width="11.42578125" style="7"/>
  </cols>
  <sheetData>
    <row r="3" spans="1:26" ht="42" customHeight="1" x14ac:dyDescent="0.3">
      <c r="A3" s="105" t="s">
        <v>252</v>
      </c>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1:26" ht="39.75" customHeight="1" x14ac:dyDescent="0.3">
      <c r="A4" s="106" t="s">
        <v>251</v>
      </c>
      <c r="B4" s="106" t="s">
        <v>264</v>
      </c>
      <c r="C4" s="106"/>
      <c r="D4" s="106" t="s">
        <v>265</v>
      </c>
      <c r="E4" s="106" t="s">
        <v>266</v>
      </c>
      <c r="F4" s="106"/>
      <c r="G4" s="106" t="s">
        <v>267</v>
      </c>
      <c r="H4" s="106" t="s">
        <v>268</v>
      </c>
      <c r="I4" s="106" t="s">
        <v>269</v>
      </c>
      <c r="J4" s="106" t="s">
        <v>270</v>
      </c>
      <c r="K4" s="106" t="s">
        <v>0</v>
      </c>
      <c r="L4" s="106"/>
      <c r="M4" s="106"/>
      <c r="N4" s="106"/>
      <c r="O4" s="106"/>
      <c r="P4" s="106"/>
      <c r="Q4" s="106"/>
      <c r="R4" s="106"/>
      <c r="S4" s="106"/>
      <c r="T4" s="106"/>
      <c r="U4" s="106"/>
      <c r="V4" s="106"/>
      <c r="W4" s="106" t="s">
        <v>247</v>
      </c>
      <c r="X4" s="106"/>
      <c r="Y4" s="106"/>
      <c r="Z4" s="106"/>
    </row>
    <row r="5" spans="1:26" ht="59.25" customHeight="1" x14ac:dyDescent="0.3">
      <c r="A5" s="106"/>
      <c r="B5" s="106"/>
      <c r="C5" s="106"/>
      <c r="D5" s="106"/>
      <c r="E5" s="106"/>
      <c r="F5" s="106"/>
      <c r="G5" s="106"/>
      <c r="H5" s="106"/>
      <c r="I5" s="106"/>
      <c r="J5" s="106"/>
      <c r="K5" s="56" t="s">
        <v>1</v>
      </c>
      <c r="L5" s="56" t="s">
        <v>2</v>
      </c>
      <c r="M5" s="56" t="s">
        <v>3</v>
      </c>
      <c r="N5" s="56" t="s">
        <v>4</v>
      </c>
      <c r="O5" s="56" t="s">
        <v>5</v>
      </c>
      <c r="P5" s="56" t="s">
        <v>6</v>
      </c>
      <c r="Q5" s="56" t="s">
        <v>7</v>
      </c>
      <c r="R5" s="56" t="s">
        <v>8</v>
      </c>
      <c r="S5" s="56" t="s">
        <v>9</v>
      </c>
      <c r="T5" s="56" t="s">
        <v>10</v>
      </c>
      <c r="U5" s="56" t="s">
        <v>11</v>
      </c>
      <c r="V5" s="56" t="s">
        <v>12</v>
      </c>
      <c r="W5" s="42" t="s">
        <v>248</v>
      </c>
      <c r="X5" s="42" t="s">
        <v>249</v>
      </c>
      <c r="Y5" s="42" t="s">
        <v>250</v>
      </c>
      <c r="Z5" s="42" t="s">
        <v>271</v>
      </c>
    </row>
    <row r="6" spans="1:26" ht="141" customHeight="1" x14ac:dyDescent="0.3">
      <c r="A6" s="107" t="s">
        <v>255</v>
      </c>
      <c r="B6" s="108" t="s">
        <v>62</v>
      </c>
      <c r="C6" s="108"/>
      <c r="D6" s="8" t="s">
        <v>63</v>
      </c>
      <c r="E6" s="109" t="s">
        <v>64</v>
      </c>
      <c r="F6" s="109"/>
      <c r="G6" s="41" t="s">
        <v>65</v>
      </c>
      <c r="H6" s="41" t="s">
        <v>66</v>
      </c>
      <c r="I6" s="8" t="s">
        <v>67</v>
      </c>
      <c r="J6" s="8" t="s">
        <v>19</v>
      </c>
      <c r="K6" s="51">
        <f>100/2</f>
        <v>50</v>
      </c>
      <c r="L6" s="51">
        <f>100/2</f>
        <v>50</v>
      </c>
      <c r="M6" s="9"/>
      <c r="N6" s="9"/>
      <c r="O6" s="9"/>
      <c r="P6" s="9"/>
      <c r="Q6" s="9"/>
      <c r="R6" s="9"/>
      <c r="S6" s="9"/>
      <c r="T6" s="9"/>
      <c r="U6" s="9"/>
      <c r="V6" s="9"/>
      <c r="W6" s="10">
        <v>1</v>
      </c>
      <c r="X6" s="10">
        <v>1</v>
      </c>
      <c r="Y6" s="10">
        <f t="shared" ref="Y6:Y13" si="0">+X6/100%</f>
        <v>1</v>
      </c>
      <c r="Z6" s="40" t="s">
        <v>532</v>
      </c>
    </row>
    <row r="7" spans="1:26" ht="165" x14ac:dyDescent="0.3">
      <c r="A7" s="107"/>
      <c r="B7" s="108"/>
      <c r="C7" s="108"/>
      <c r="D7" s="8" t="s">
        <v>73</v>
      </c>
      <c r="E7" s="109" t="s">
        <v>74</v>
      </c>
      <c r="F7" s="109"/>
      <c r="G7" s="41" t="s">
        <v>75</v>
      </c>
      <c r="H7" s="41" t="s">
        <v>76</v>
      </c>
      <c r="I7" s="8" t="s">
        <v>77</v>
      </c>
      <c r="J7" s="8" t="s">
        <v>78</v>
      </c>
      <c r="K7" s="13"/>
      <c r="L7" s="13"/>
      <c r="M7" s="13"/>
      <c r="N7" s="13"/>
      <c r="O7" s="50"/>
      <c r="P7" s="44">
        <f>100/2</f>
        <v>50</v>
      </c>
      <c r="Q7" s="13"/>
      <c r="R7" s="13"/>
      <c r="S7" s="44">
        <f>100/2</f>
        <v>50</v>
      </c>
      <c r="T7" s="13"/>
      <c r="U7" s="13"/>
      <c r="V7" s="13"/>
      <c r="W7" s="10">
        <v>0</v>
      </c>
      <c r="X7" s="10">
        <v>0</v>
      </c>
      <c r="Y7" s="10">
        <f t="shared" si="0"/>
        <v>0</v>
      </c>
      <c r="Z7" s="60" t="s">
        <v>387</v>
      </c>
    </row>
    <row r="8" spans="1:26" ht="66" x14ac:dyDescent="0.3">
      <c r="A8" s="107"/>
      <c r="B8" s="108"/>
      <c r="C8" s="108"/>
      <c r="D8" s="8" t="s">
        <v>79</v>
      </c>
      <c r="E8" s="112" t="s">
        <v>80</v>
      </c>
      <c r="F8" s="112"/>
      <c r="G8" s="41" t="s">
        <v>81</v>
      </c>
      <c r="H8" s="41" t="s">
        <v>82</v>
      </c>
      <c r="I8" s="1" t="s">
        <v>78</v>
      </c>
      <c r="J8" s="8" t="s">
        <v>19</v>
      </c>
      <c r="K8" s="14"/>
      <c r="L8" s="1"/>
      <c r="M8" s="50"/>
      <c r="N8" s="50"/>
      <c r="O8" s="44">
        <f>100/3</f>
        <v>33.333333333333336</v>
      </c>
      <c r="P8" s="1"/>
      <c r="Q8" s="1"/>
      <c r="R8" s="44">
        <f>100/3</f>
        <v>33.333333333333336</v>
      </c>
      <c r="S8" s="1"/>
      <c r="T8" s="1"/>
      <c r="U8" s="44">
        <f>100/3</f>
        <v>33.333333333333336</v>
      </c>
      <c r="V8" s="1"/>
      <c r="W8" s="10">
        <v>0</v>
      </c>
      <c r="X8" s="10">
        <v>0</v>
      </c>
      <c r="Y8" s="10">
        <f t="shared" si="0"/>
        <v>0</v>
      </c>
      <c r="Z8" s="60" t="s">
        <v>387</v>
      </c>
    </row>
    <row r="9" spans="1:26" ht="66" x14ac:dyDescent="0.3">
      <c r="A9" s="107"/>
      <c r="B9" s="113" t="s">
        <v>83</v>
      </c>
      <c r="C9" s="113"/>
      <c r="D9" s="8" t="s">
        <v>84</v>
      </c>
      <c r="E9" s="109" t="s">
        <v>85</v>
      </c>
      <c r="F9" s="109"/>
      <c r="G9" s="41" t="s">
        <v>86</v>
      </c>
      <c r="H9" s="41" t="s">
        <v>87</v>
      </c>
      <c r="I9" s="8" t="s">
        <v>88</v>
      </c>
      <c r="J9" s="8" t="s">
        <v>89</v>
      </c>
      <c r="K9" s="14"/>
      <c r="L9" s="1"/>
      <c r="M9" s="1"/>
      <c r="N9" s="8"/>
      <c r="O9" s="8"/>
      <c r="P9" s="44">
        <f>100/7</f>
        <v>14.285714285714286</v>
      </c>
      <c r="Q9" s="44">
        <f>100/7</f>
        <v>14.285714285714286</v>
      </c>
      <c r="R9" s="44">
        <f>100/7</f>
        <v>14.285714285714286</v>
      </c>
      <c r="S9" s="44">
        <f>100/7</f>
        <v>14.285714285714286</v>
      </c>
      <c r="T9" s="44">
        <v>14.285714285714286</v>
      </c>
      <c r="U9" s="44">
        <v>14.285714285714286</v>
      </c>
      <c r="V9" s="44">
        <v>14.285714285714286</v>
      </c>
      <c r="W9" s="10">
        <v>0</v>
      </c>
      <c r="X9" s="10">
        <v>0</v>
      </c>
      <c r="Y9" s="10">
        <f t="shared" si="0"/>
        <v>0</v>
      </c>
      <c r="Z9" s="60" t="s">
        <v>387</v>
      </c>
    </row>
    <row r="10" spans="1:26" ht="66" x14ac:dyDescent="0.3">
      <c r="A10" s="107"/>
      <c r="B10" s="113"/>
      <c r="C10" s="113"/>
      <c r="D10" s="8" t="s">
        <v>90</v>
      </c>
      <c r="E10" s="109" t="s">
        <v>91</v>
      </c>
      <c r="F10" s="109"/>
      <c r="G10" s="41" t="s">
        <v>92</v>
      </c>
      <c r="H10" s="41" t="s">
        <v>93</v>
      </c>
      <c r="I10" s="8" t="s">
        <v>94</v>
      </c>
      <c r="J10" s="8" t="s">
        <v>95</v>
      </c>
      <c r="K10" s="13"/>
      <c r="L10" s="50"/>
      <c r="M10" s="50"/>
      <c r="N10" s="50"/>
      <c r="O10" s="51">
        <v>50</v>
      </c>
      <c r="P10" s="44">
        <v>50</v>
      </c>
      <c r="Q10" s="9"/>
      <c r="R10" s="9"/>
      <c r="S10" s="9"/>
      <c r="T10" s="9"/>
      <c r="U10" s="9"/>
      <c r="V10" s="9"/>
      <c r="W10" s="10">
        <v>0</v>
      </c>
      <c r="X10" s="10">
        <v>0</v>
      </c>
      <c r="Y10" s="10">
        <f t="shared" si="0"/>
        <v>0</v>
      </c>
      <c r="Z10" s="60" t="s">
        <v>387</v>
      </c>
    </row>
    <row r="11" spans="1:26" ht="66" x14ac:dyDescent="0.3">
      <c r="A11" s="107"/>
      <c r="B11" s="108" t="s">
        <v>105</v>
      </c>
      <c r="C11" s="108"/>
      <c r="D11" s="8" t="s">
        <v>106</v>
      </c>
      <c r="E11" s="109" t="s">
        <v>107</v>
      </c>
      <c r="F11" s="109"/>
      <c r="G11" s="41" t="s">
        <v>108</v>
      </c>
      <c r="H11" s="41" t="s">
        <v>109</v>
      </c>
      <c r="I11" s="8" t="s">
        <v>94</v>
      </c>
      <c r="J11" s="8" t="s">
        <v>19</v>
      </c>
      <c r="K11" s="9"/>
      <c r="L11" s="50"/>
      <c r="M11" s="50"/>
      <c r="N11" s="50"/>
      <c r="O11" s="51">
        <v>50</v>
      </c>
      <c r="P11" s="51">
        <v>50</v>
      </c>
      <c r="Q11" s="52"/>
      <c r="R11" s="52"/>
      <c r="S11" s="52"/>
      <c r="T11" s="52"/>
      <c r="U11" s="52"/>
      <c r="V11" s="52"/>
      <c r="W11" s="10">
        <v>0</v>
      </c>
      <c r="X11" s="10">
        <v>0</v>
      </c>
      <c r="Y11" s="10">
        <f t="shared" si="0"/>
        <v>0</v>
      </c>
      <c r="Z11" s="60" t="s">
        <v>387</v>
      </c>
    </row>
    <row r="12" spans="1:26" ht="115.5" x14ac:dyDescent="0.3">
      <c r="A12" s="107"/>
      <c r="B12" s="108" t="s">
        <v>115</v>
      </c>
      <c r="C12" s="108"/>
      <c r="D12" s="8" t="s">
        <v>116</v>
      </c>
      <c r="E12" s="112" t="s">
        <v>117</v>
      </c>
      <c r="F12" s="112"/>
      <c r="G12" s="41" t="s">
        <v>118</v>
      </c>
      <c r="H12" s="41" t="s">
        <v>119</v>
      </c>
      <c r="I12" s="8" t="s">
        <v>120</v>
      </c>
      <c r="J12" s="1" t="s">
        <v>94</v>
      </c>
      <c r="K12" s="5"/>
      <c r="L12" s="50"/>
      <c r="M12" s="50"/>
      <c r="N12" s="50"/>
      <c r="O12" s="51">
        <f>100/3</f>
        <v>33.333333333333336</v>
      </c>
      <c r="P12" s="51">
        <f>100/3</f>
        <v>33.333333333333336</v>
      </c>
      <c r="Q12" s="51">
        <f>100/3</f>
        <v>33.333333333333336</v>
      </c>
      <c r="R12" s="9"/>
      <c r="S12" s="9"/>
      <c r="T12" s="9"/>
      <c r="U12" s="9"/>
      <c r="V12" s="9"/>
      <c r="W12" s="10">
        <v>0</v>
      </c>
      <c r="X12" s="10">
        <v>0</v>
      </c>
      <c r="Y12" s="10">
        <f t="shared" si="0"/>
        <v>0</v>
      </c>
      <c r="Z12" s="60" t="s">
        <v>387</v>
      </c>
    </row>
    <row r="13" spans="1:26" ht="150.75" customHeight="1" x14ac:dyDescent="0.3">
      <c r="A13" s="43" t="s">
        <v>257</v>
      </c>
      <c r="B13" s="127" t="s">
        <v>152</v>
      </c>
      <c r="C13" s="128"/>
      <c r="D13" s="8" t="s">
        <v>158</v>
      </c>
      <c r="E13" s="129" t="s">
        <v>159</v>
      </c>
      <c r="F13" s="130"/>
      <c r="G13" s="16" t="s">
        <v>160</v>
      </c>
      <c r="H13" s="16" t="s">
        <v>161</v>
      </c>
      <c r="I13" s="8" t="s">
        <v>162</v>
      </c>
      <c r="J13" s="8" t="s">
        <v>19</v>
      </c>
      <c r="K13" s="8"/>
      <c r="L13" s="51">
        <f>100/11</f>
        <v>9.0909090909090917</v>
      </c>
      <c r="M13" s="51">
        <f t="shared" ref="M13:V13" si="1">100/11</f>
        <v>9.0909090909090917</v>
      </c>
      <c r="N13" s="51">
        <f t="shared" si="1"/>
        <v>9.0909090909090917</v>
      </c>
      <c r="O13" s="51">
        <f t="shared" si="1"/>
        <v>9.0909090909090917</v>
      </c>
      <c r="P13" s="51">
        <f t="shared" si="1"/>
        <v>9.0909090909090917</v>
      </c>
      <c r="Q13" s="51">
        <f t="shared" si="1"/>
        <v>9.0909090909090917</v>
      </c>
      <c r="R13" s="51">
        <f t="shared" si="1"/>
        <v>9.0909090909090917</v>
      </c>
      <c r="S13" s="51">
        <f t="shared" si="1"/>
        <v>9.0909090909090917</v>
      </c>
      <c r="T13" s="51">
        <f t="shared" si="1"/>
        <v>9.0909090909090917</v>
      </c>
      <c r="U13" s="51">
        <f t="shared" si="1"/>
        <v>9.0909090909090917</v>
      </c>
      <c r="V13" s="51">
        <f t="shared" si="1"/>
        <v>9.0909090909090917</v>
      </c>
      <c r="W13" s="10">
        <v>0.2727</v>
      </c>
      <c r="X13" s="10">
        <v>0.216</v>
      </c>
      <c r="Y13" s="10">
        <f t="shared" si="0"/>
        <v>0.216</v>
      </c>
      <c r="Z13" s="61" t="s">
        <v>533</v>
      </c>
    </row>
    <row r="14" spans="1:26" x14ac:dyDescent="0.3">
      <c r="W14" s="63">
        <f>+AVERAGE(W6:W13)</f>
        <v>0.15908749999999999</v>
      </c>
      <c r="X14" s="63">
        <f>+AVERAGE(X6:X13)</f>
        <v>0.152</v>
      </c>
    </row>
  </sheetData>
  <autoFilter ref="A4:Z13">
    <filterColumn colId="1" showButton="0"/>
    <filterColumn colId="4"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autoFilter>
  <mergeCells count="25">
    <mergeCell ref="A3:Z3"/>
    <mergeCell ref="A4:A5"/>
    <mergeCell ref="B4:C5"/>
    <mergeCell ref="D4:D5"/>
    <mergeCell ref="E4:F5"/>
    <mergeCell ref="G4:G5"/>
    <mergeCell ref="H4:H5"/>
    <mergeCell ref="I4:I5"/>
    <mergeCell ref="J4:J5"/>
    <mergeCell ref="K4:V4"/>
    <mergeCell ref="W4:Z4"/>
    <mergeCell ref="B13:C13"/>
    <mergeCell ref="E13:F13"/>
    <mergeCell ref="A6:A12"/>
    <mergeCell ref="B6:C8"/>
    <mergeCell ref="E6:F6"/>
    <mergeCell ref="E7:F7"/>
    <mergeCell ref="E8:F8"/>
    <mergeCell ref="B9:C10"/>
    <mergeCell ref="E9:F9"/>
    <mergeCell ref="E10:F10"/>
    <mergeCell ref="B11:C11"/>
    <mergeCell ref="E11:F11"/>
    <mergeCell ref="B12:C12"/>
    <mergeCell ref="E12:F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14"/>
  <sheetViews>
    <sheetView topLeftCell="G11" zoomScale="66" zoomScaleNormal="66" workbookViewId="0">
      <selection activeCell="X13" sqref="X13"/>
    </sheetView>
  </sheetViews>
  <sheetFormatPr baseColWidth="10" defaultRowHeight="16.5" x14ac:dyDescent="0.3"/>
  <cols>
    <col min="1" max="1" width="17.28515625" style="7" customWidth="1"/>
    <col min="2" max="3" width="11.42578125" style="7"/>
    <col min="4" max="4" width="11.42578125" style="21"/>
    <col min="5" max="5" width="30.42578125" style="7" customWidth="1"/>
    <col min="6" max="6" width="42.140625" style="7" customWidth="1"/>
    <col min="7" max="7" width="22.42578125" style="7" customWidth="1"/>
    <col min="8" max="8" width="19" style="7" customWidth="1"/>
    <col min="9" max="9" width="29" style="7" customWidth="1"/>
    <col min="10" max="10" width="13.5703125" style="7" customWidth="1"/>
    <col min="11" max="22" width="5.85546875" style="7" customWidth="1"/>
    <col min="23" max="23" width="13.140625" style="7" customWidth="1"/>
    <col min="24" max="24" width="14.42578125" style="7" customWidth="1"/>
    <col min="25" max="25" width="12.140625" style="7" customWidth="1"/>
    <col min="26" max="26" width="64.85546875" style="7" customWidth="1"/>
    <col min="27" max="16384" width="11.42578125" style="7"/>
  </cols>
  <sheetData>
    <row r="3" spans="1:26" ht="42" customHeight="1" x14ac:dyDescent="0.3">
      <c r="A3" s="105" t="s">
        <v>252</v>
      </c>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1:26" ht="39.75" customHeight="1" x14ac:dyDescent="0.3">
      <c r="A4" s="106" t="s">
        <v>251</v>
      </c>
      <c r="B4" s="106" t="s">
        <v>264</v>
      </c>
      <c r="C4" s="106"/>
      <c r="D4" s="106" t="s">
        <v>265</v>
      </c>
      <c r="E4" s="106" t="s">
        <v>266</v>
      </c>
      <c r="F4" s="106"/>
      <c r="G4" s="106" t="s">
        <v>267</v>
      </c>
      <c r="H4" s="106" t="s">
        <v>268</v>
      </c>
      <c r="I4" s="106" t="s">
        <v>269</v>
      </c>
      <c r="J4" s="106" t="s">
        <v>270</v>
      </c>
      <c r="K4" s="106" t="s">
        <v>0</v>
      </c>
      <c r="L4" s="106"/>
      <c r="M4" s="106"/>
      <c r="N4" s="106"/>
      <c r="O4" s="106"/>
      <c r="P4" s="106"/>
      <c r="Q4" s="106"/>
      <c r="R4" s="106"/>
      <c r="S4" s="106"/>
      <c r="T4" s="106"/>
      <c r="U4" s="106"/>
      <c r="V4" s="106"/>
      <c r="W4" s="106" t="s">
        <v>247</v>
      </c>
      <c r="X4" s="106"/>
      <c r="Y4" s="106"/>
      <c r="Z4" s="106"/>
    </row>
    <row r="5" spans="1:26" ht="59.25" customHeight="1" x14ac:dyDescent="0.3">
      <c r="A5" s="106"/>
      <c r="B5" s="106"/>
      <c r="C5" s="106"/>
      <c r="D5" s="106"/>
      <c r="E5" s="106"/>
      <c r="F5" s="106"/>
      <c r="G5" s="106"/>
      <c r="H5" s="106"/>
      <c r="I5" s="106"/>
      <c r="J5" s="106"/>
      <c r="K5" s="56" t="s">
        <v>1</v>
      </c>
      <c r="L5" s="56" t="s">
        <v>2</v>
      </c>
      <c r="M5" s="56" t="s">
        <v>3</v>
      </c>
      <c r="N5" s="56" t="s">
        <v>4</v>
      </c>
      <c r="O5" s="56" t="s">
        <v>5</v>
      </c>
      <c r="P5" s="56" t="s">
        <v>6</v>
      </c>
      <c r="Q5" s="56" t="s">
        <v>7</v>
      </c>
      <c r="R5" s="56" t="s">
        <v>8</v>
      </c>
      <c r="S5" s="56" t="s">
        <v>9</v>
      </c>
      <c r="T5" s="56" t="s">
        <v>10</v>
      </c>
      <c r="U5" s="56" t="s">
        <v>11</v>
      </c>
      <c r="V5" s="56" t="s">
        <v>12</v>
      </c>
      <c r="W5" s="36" t="s">
        <v>248</v>
      </c>
      <c r="X5" s="36" t="s">
        <v>249</v>
      </c>
      <c r="Y5" s="36" t="s">
        <v>250</v>
      </c>
      <c r="Z5" s="36" t="s">
        <v>271</v>
      </c>
    </row>
    <row r="6" spans="1:26" ht="141" customHeight="1" x14ac:dyDescent="0.3">
      <c r="A6" s="107" t="s">
        <v>255</v>
      </c>
      <c r="B6" s="108" t="s">
        <v>62</v>
      </c>
      <c r="C6" s="108"/>
      <c r="D6" s="8" t="s">
        <v>63</v>
      </c>
      <c r="E6" s="109" t="s">
        <v>64</v>
      </c>
      <c r="F6" s="109"/>
      <c r="G6" s="37" t="s">
        <v>65</v>
      </c>
      <c r="H6" s="37" t="s">
        <v>66</v>
      </c>
      <c r="I6" s="8" t="s">
        <v>67</v>
      </c>
      <c r="J6" s="8" t="s">
        <v>19</v>
      </c>
      <c r="K6" s="51">
        <f>100/2</f>
        <v>50</v>
      </c>
      <c r="L6" s="51">
        <f>100/2</f>
        <v>50</v>
      </c>
      <c r="M6" s="9"/>
      <c r="N6" s="9"/>
      <c r="O6" s="9"/>
      <c r="P6" s="9"/>
      <c r="Q6" s="9"/>
      <c r="R6" s="9"/>
      <c r="S6" s="9"/>
      <c r="T6" s="9"/>
      <c r="U6" s="9"/>
      <c r="V6" s="9"/>
      <c r="W6" s="10">
        <v>1</v>
      </c>
      <c r="X6" s="10">
        <v>1</v>
      </c>
      <c r="Y6" s="10">
        <f t="shared" ref="Y6:Y13" si="0">+X6/100%</f>
        <v>1</v>
      </c>
      <c r="Z6" s="61" t="s">
        <v>393</v>
      </c>
    </row>
    <row r="7" spans="1:26" ht="165" x14ac:dyDescent="0.3">
      <c r="A7" s="107"/>
      <c r="B7" s="108"/>
      <c r="C7" s="108"/>
      <c r="D7" s="8" t="s">
        <v>73</v>
      </c>
      <c r="E7" s="109" t="s">
        <v>74</v>
      </c>
      <c r="F7" s="109"/>
      <c r="G7" s="37" t="s">
        <v>75</v>
      </c>
      <c r="H7" s="37" t="s">
        <v>76</v>
      </c>
      <c r="I7" s="8" t="s">
        <v>77</v>
      </c>
      <c r="J7" s="8" t="s">
        <v>78</v>
      </c>
      <c r="K7" s="13"/>
      <c r="L7" s="13"/>
      <c r="M7" s="13"/>
      <c r="N7" s="13"/>
      <c r="O7" s="50"/>
      <c r="P7" s="44">
        <f>100/2</f>
        <v>50</v>
      </c>
      <c r="Q7" s="13"/>
      <c r="R7" s="13"/>
      <c r="S7" s="44">
        <f>100/2</f>
        <v>50</v>
      </c>
      <c r="T7" s="13"/>
      <c r="U7" s="13"/>
      <c r="V7" s="13"/>
      <c r="W7" s="10">
        <v>0</v>
      </c>
      <c r="X7" s="10">
        <v>0</v>
      </c>
      <c r="Y7" s="10">
        <f t="shared" si="0"/>
        <v>0</v>
      </c>
      <c r="Z7" s="60" t="s">
        <v>387</v>
      </c>
    </row>
    <row r="8" spans="1:26" ht="66" x14ac:dyDescent="0.3">
      <c r="A8" s="107"/>
      <c r="B8" s="108"/>
      <c r="C8" s="108"/>
      <c r="D8" s="8" t="s">
        <v>79</v>
      </c>
      <c r="E8" s="112" t="s">
        <v>80</v>
      </c>
      <c r="F8" s="112"/>
      <c r="G8" s="37" t="s">
        <v>81</v>
      </c>
      <c r="H8" s="37" t="s">
        <v>82</v>
      </c>
      <c r="I8" s="1" t="s">
        <v>78</v>
      </c>
      <c r="J8" s="8" t="s">
        <v>19</v>
      </c>
      <c r="K8" s="14"/>
      <c r="L8" s="1"/>
      <c r="M8" s="50"/>
      <c r="N8" s="50"/>
      <c r="O8" s="44">
        <f>100/3</f>
        <v>33.333333333333336</v>
      </c>
      <c r="P8" s="1"/>
      <c r="Q8" s="1"/>
      <c r="R8" s="44">
        <f>100/3</f>
        <v>33.333333333333336</v>
      </c>
      <c r="S8" s="1"/>
      <c r="T8" s="1"/>
      <c r="U8" s="44">
        <f>100/3</f>
        <v>33.333333333333336</v>
      </c>
      <c r="V8" s="1"/>
      <c r="W8" s="10">
        <v>0</v>
      </c>
      <c r="X8" s="10">
        <v>0</v>
      </c>
      <c r="Y8" s="10">
        <f t="shared" si="0"/>
        <v>0</v>
      </c>
      <c r="Z8" s="60" t="s">
        <v>387</v>
      </c>
    </row>
    <row r="9" spans="1:26" ht="66" x14ac:dyDescent="0.3">
      <c r="A9" s="107"/>
      <c r="B9" s="113" t="s">
        <v>83</v>
      </c>
      <c r="C9" s="113"/>
      <c r="D9" s="8" t="s">
        <v>84</v>
      </c>
      <c r="E9" s="109" t="s">
        <v>85</v>
      </c>
      <c r="F9" s="109"/>
      <c r="G9" s="37" t="s">
        <v>86</v>
      </c>
      <c r="H9" s="37" t="s">
        <v>87</v>
      </c>
      <c r="I9" s="8" t="s">
        <v>88</v>
      </c>
      <c r="J9" s="8" t="s">
        <v>89</v>
      </c>
      <c r="K9" s="14"/>
      <c r="L9" s="1"/>
      <c r="M9" s="1"/>
      <c r="N9" s="8"/>
      <c r="O9" s="8"/>
      <c r="P9" s="44">
        <f>100/7</f>
        <v>14.285714285714286</v>
      </c>
      <c r="Q9" s="44">
        <f>100/7</f>
        <v>14.285714285714286</v>
      </c>
      <c r="R9" s="44">
        <f>100/7</f>
        <v>14.285714285714286</v>
      </c>
      <c r="S9" s="44">
        <f>100/7</f>
        <v>14.285714285714286</v>
      </c>
      <c r="T9" s="44">
        <v>14.285714285714286</v>
      </c>
      <c r="U9" s="44">
        <v>14.285714285714286</v>
      </c>
      <c r="V9" s="44">
        <v>14.285714285714286</v>
      </c>
      <c r="W9" s="10">
        <v>0</v>
      </c>
      <c r="X9" s="10">
        <v>0</v>
      </c>
      <c r="Y9" s="10">
        <f t="shared" si="0"/>
        <v>0</v>
      </c>
      <c r="Z9" s="60" t="s">
        <v>387</v>
      </c>
    </row>
    <row r="10" spans="1:26" ht="66" x14ac:dyDescent="0.3">
      <c r="A10" s="107"/>
      <c r="B10" s="113"/>
      <c r="C10" s="113"/>
      <c r="D10" s="8" t="s">
        <v>90</v>
      </c>
      <c r="E10" s="109" t="s">
        <v>91</v>
      </c>
      <c r="F10" s="109"/>
      <c r="G10" s="37" t="s">
        <v>92</v>
      </c>
      <c r="H10" s="37" t="s">
        <v>93</v>
      </c>
      <c r="I10" s="8" t="s">
        <v>94</v>
      </c>
      <c r="J10" s="8" t="s">
        <v>95</v>
      </c>
      <c r="K10" s="13"/>
      <c r="L10" s="50"/>
      <c r="M10" s="50"/>
      <c r="N10" s="50"/>
      <c r="O10" s="51">
        <v>50</v>
      </c>
      <c r="P10" s="44">
        <v>50</v>
      </c>
      <c r="Q10" s="9"/>
      <c r="R10" s="9"/>
      <c r="S10" s="9"/>
      <c r="T10" s="9"/>
      <c r="U10" s="9"/>
      <c r="V10" s="9"/>
      <c r="W10" s="10">
        <v>0</v>
      </c>
      <c r="X10" s="10">
        <v>0</v>
      </c>
      <c r="Y10" s="10">
        <f t="shared" si="0"/>
        <v>0</v>
      </c>
      <c r="Z10" s="60" t="s">
        <v>387</v>
      </c>
    </row>
    <row r="11" spans="1:26" ht="66" x14ac:dyDescent="0.3">
      <c r="A11" s="107"/>
      <c r="B11" s="108" t="s">
        <v>105</v>
      </c>
      <c r="C11" s="108"/>
      <c r="D11" s="8" t="s">
        <v>106</v>
      </c>
      <c r="E11" s="109" t="s">
        <v>107</v>
      </c>
      <c r="F11" s="109"/>
      <c r="G11" s="37" t="s">
        <v>108</v>
      </c>
      <c r="H11" s="37" t="s">
        <v>109</v>
      </c>
      <c r="I11" s="8" t="s">
        <v>94</v>
      </c>
      <c r="J11" s="8" t="s">
        <v>19</v>
      </c>
      <c r="K11" s="9"/>
      <c r="L11" s="50"/>
      <c r="M11" s="50"/>
      <c r="N11" s="50"/>
      <c r="O11" s="51">
        <v>50</v>
      </c>
      <c r="P11" s="51">
        <v>50</v>
      </c>
      <c r="Q11" s="52"/>
      <c r="R11" s="52"/>
      <c r="S11" s="52"/>
      <c r="T11" s="52"/>
      <c r="U11" s="52"/>
      <c r="V11" s="52"/>
      <c r="W11" s="10">
        <v>0</v>
      </c>
      <c r="X11" s="10">
        <v>0</v>
      </c>
      <c r="Y11" s="10">
        <f t="shared" si="0"/>
        <v>0</v>
      </c>
      <c r="Z11" s="60" t="s">
        <v>387</v>
      </c>
    </row>
    <row r="12" spans="1:26" ht="115.5" x14ac:dyDescent="0.3">
      <c r="A12" s="107"/>
      <c r="B12" s="108" t="s">
        <v>115</v>
      </c>
      <c r="C12" s="108"/>
      <c r="D12" s="8" t="s">
        <v>116</v>
      </c>
      <c r="E12" s="112" t="s">
        <v>117</v>
      </c>
      <c r="F12" s="112"/>
      <c r="G12" s="37" t="s">
        <v>118</v>
      </c>
      <c r="H12" s="37" t="s">
        <v>119</v>
      </c>
      <c r="I12" s="8" t="s">
        <v>120</v>
      </c>
      <c r="J12" s="1" t="s">
        <v>94</v>
      </c>
      <c r="K12" s="5"/>
      <c r="L12" s="50"/>
      <c r="M12" s="50"/>
      <c r="N12" s="50"/>
      <c r="O12" s="51">
        <f>100/3</f>
        <v>33.333333333333336</v>
      </c>
      <c r="P12" s="51">
        <f>100/3</f>
        <v>33.333333333333336</v>
      </c>
      <c r="Q12" s="51">
        <f>100/3</f>
        <v>33.333333333333336</v>
      </c>
      <c r="R12" s="9"/>
      <c r="S12" s="9"/>
      <c r="T12" s="9"/>
      <c r="U12" s="9"/>
      <c r="V12" s="9"/>
      <c r="W12" s="10">
        <v>0</v>
      </c>
      <c r="X12" s="10">
        <v>0</v>
      </c>
      <c r="Y12" s="10">
        <f t="shared" si="0"/>
        <v>0</v>
      </c>
      <c r="Z12" s="60" t="s">
        <v>387</v>
      </c>
    </row>
    <row r="13" spans="1:26" ht="150.75" customHeight="1" x14ac:dyDescent="0.3">
      <c r="A13" s="38" t="s">
        <v>257</v>
      </c>
      <c r="B13" s="127" t="s">
        <v>152</v>
      </c>
      <c r="C13" s="128"/>
      <c r="D13" s="8" t="s">
        <v>158</v>
      </c>
      <c r="E13" s="129" t="s">
        <v>159</v>
      </c>
      <c r="F13" s="130"/>
      <c r="G13" s="16" t="s">
        <v>160</v>
      </c>
      <c r="H13" s="16" t="s">
        <v>161</v>
      </c>
      <c r="I13" s="8" t="s">
        <v>162</v>
      </c>
      <c r="J13" s="8" t="s">
        <v>19</v>
      </c>
      <c r="K13" s="8"/>
      <c r="L13" s="51">
        <f>100/11</f>
        <v>9.0909090909090917</v>
      </c>
      <c r="M13" s="51">
        <f t="shared" ref="M13:V13" si="1">100/11</f>
        <v>9.0909090909090917</v>
      </c>
      <c r="N13" s="51">
        <f t="shared" si="1"/>
        <v>9.0909090909090917</v>
      </c>
      <c r="O13" s="51">
        <f t="shared" si="1"/>
        <v>9.0909090909090917</v>
      </c>
      <c r="P13" s="51">
        <f t="shared" si="1"/>
        <v>9.0909090909090917</v>
      </c>
      <c r="Q13" s="51">
        <f t="shared" si="1"/>
        <v>9.0909090909090917</v>
      </c>
      <c r="R13" s="51">
        <f t="shared" si="1"/>
        <v>9.0909090909090917</v>
      </c>
      <c r="S13" s="51">
        <f t="shared" si="1"/>
        <v>9.0909090909090917</v>
      </c>
      <c r="T13" s="51">
        <f t="shared" si="1"/>
        <v>9.0909090909090917</v>
      </c>
      <c r="U13" s="51">
        <f t="shared" si="1"/>
        <v>9.0909090909090917</v>
      </c>
      <c r="V13" s="51">
        <f t="shared" si="1"/>
        <v>9.0909090909090917</v>
      </c>
      <c r="W13" s="10">
        <v>0.2727</v>
      </c>
      <c r="X13" s="10">
        <v>0.2475</v>
      </c>
      <c r="Y13" s="10">
        <f t="shared" si="0"/>
        <v>0.2475</v>
      </c>
      <c r="Z13" s="61" t="s">
        <v>392</v>
      </c>
    </row>
    <row r="14" spans="1:26" x14ac:dyDescent="0.3">
      <c r="W14" s="63">
        <f>+AVERAGE(W6:W13)</f>
        <v>0.15908749999999999</v>
      </c>
      <c r="X14" s="63">
        <f>+AVERAGE(X6:X13)</f>
        <v>0.15593750000000001</v>
      </c>
    </row>
  </sheetData>
  <autoFilter ref="A4:Z13">
    <filterColumn colId="1" showButton="0"/>
    <filterColumn colId="4"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autoFilter>
  <mergeCells count="25">
    <mergeCell ref="B13:C13"/>
    <mergeCell ref="E13:F13"/>
    <mergeCell ref="A6:A12"/>
    <mergeCell ref="B6:C8"/>
    <mergeCell ref="E6:F6"/>
    <mergeCell ref="E7:F7"/>
    <mergeCell ref="E8:F8"/>
    <mergeCell ref="B9:C10"/>
    <mergeCell ref="E9:F9"/>
    <mergeCell ref="E10:F10"/>
    <mergeCell ref="B11:C11"/>
    <mergeCell ref="E11:F11"/>
    <mergeCell ref="B12:C12"/>
    <mergeCell ref="E12:F12"/>
    <mergeCell ref="A3:Z3"/>
    <mergeCell ref="A4:A5"/>
    <mergeCell ref="B4:C5"/>
    <mergeCell ref="D4:D5"/>
    <mergeCell ref="E4:F5"/>
    <mergeCell ref="G4:G5"/>
    <mergeCell ref="H4:H5"/>
    <mergeCell ref="I4:I5"/>
    <mergeCell ref="J4:J5"/>
    <mergeCell ref="K4:V4"/>
    <mergeCell ref="W4:Z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14"/>
  <sheetViews>
    <sheetView topLeftCell="G11" zoomScale="66" zoomScaleNormal="66" workbookViewId="0">
      <selection activeCell="X13" sqref="X13"/>
    </sheetView>
  </sheetViews>
  <sheetFormatPr baseColWidth="10" defaultRowHeight="16.5" x14ac:dyDescent="0.3"/>
  <cols>
    <col min="1" max="1" width="17.28515625" style="7" customWidth="1"/>
    <col min="2" max="3" width="11.42578125" style="7"/>
    <col min="4" max="4" width="11.42578125" style="21"/>
    <col min="5" max="5" width="30.42578125" style="7" customWidth="1"/>
    <col min="6" max="6" width="42.140625" style="7" customWidth="1"/>
    <col min="7" max="7" width="22.42578125" style="7" customWidth="1"/>
    <col min="8" max="8" width="19" style="7" customWidth="1"/>
    <col min="9" max="9" width="29" style="7" customWidth="1"/>
    <col min="10" max="10" width="13.5703125" style="7" customWidth="1"/>
    <col min="11" max="22" width="5.85546875" style="7" customWidth="1"/>
    <col min="23" max="23" width="13.140625" style="7" customWidth="1"/>
    <col min="24" max="24" width="14.42578125" style="7" customWidth="1"/>
    <col min="25" max="25" width="12.140625" style="7" customWidth="1"/>
    <col min="26" max="26" width="64.85546875" style="7" customWidth="1"/>
    <col min="27" max="16384" width="11.42578125" style="7"/>
  </cols>
  <sheetData>
    <row r="3" spans="1:26" ht="42" customHeight="1" x14ac:dyDescent="0.3">
      <c r="A3" s="105" t="s">
        <v>252</v>
      </c>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1:26" ht="39.75" customHeight="1" x14ac:dyDescent="0.3">
      <c r="A4" s="106" t="s">
        <v>251</v>
      </c>
      <c r="B4" s="106" t="s">
        <v>264</v>
      </c>
      <c r="C4" s="106"/>
      <c r="D4" s="106" t="s">
        <v>265</v>
      </c>
      <c r="E4" s="106" t="s">
        <v>266</v>
      </c>
      <c r="F4" s="106"/>
      <c r="G4" s="106" t="s">
        <v>267</v>
      </c>
      <c r="H4" s="106" t="s">
        <v>268</v>
      </c>
      <c r="I4" s="106" t="s">
        <v>269</v>
      </c>
      <c r="J4" s="106" t="s">
        <v>270</v>
      </c>
      <c r="K4" s="106" t="s">
        <v>0</v>
      </c>
      <c r="L4" s="106"/>
      <c r="M4" s="106"/>
      <c r="N4" s="106"/>
      <c r="O4" s="106"/>
      <c r="P4" s="106"/>
      <c r="Q4" s="106"/>
      <c r="R4" s="106"/>
      <c r="S4" s="106"/>
      <c r="T4" s="106"/>
      <c r="U4" s="106"/>
      <c r="V4" s="106"/>
      <c r="W4" s="106" t="s">
        <v>247</v>
      </c>
      <c r="X4" s="106"/>
      <c r="Y4" s="106"/>
      <c r="Z4" s="106"/>
    </row>
    <row r="5" spans="1:26" ht="59.25" customHeight="1" x14ac:dyDescent="0.3">
      <c r="A5" s="106"/>
      <c r="B5" s="106"/>
      <c r="C5" s="106"/>
      <c r="D5" s="106"/>
      <c r="E5" s="106"/>
      <c r="F5" s="106"/>
      <c r="G5" s="106"/>
      <c r="H5" s="106"/>
      <c r="I5" s="106"/>
      <c r="J5" s="106"/>
      <c r="K5" s="56" t="s">
        <v>1</v>
      </c>
      <c r="L5" s="56" t="s">
        <v>2</v>
      </c>
      <c r="M5" s="56" t="s">
        <v>3</v>
      </c>
      <c r="N5" s="56" t="s">
        <v>4</v>
      </c>
      <c r="O5" s="56" t="s">
        <v>5</v>
      </c>
      <c r="P5" s="56" t="s">
        <v>6</v>
      </c>
      <c r="Q5" s="56" t="s">
        <v>7</v>
      </c>
      <c r="R5" s="56" t="s">
        <v>8</v>
      </c>
      <c r="S5" s="56" t="s">
        <v>9</v>
      </c>
      <c r="T5" s="56" t="s">
        <v>10</v>
      </c>
      <c r="U5" s="56" t="s">
        <v>11</v>
      </c>
      <c r="V5" s="56" t="s">
        <v>12</v>
      </c>
      <c r="W5" s="42" t="s">
        <v>248</v>
      </c>
      <c r="X5" s="42" t="s">
        <v>249</v>
      </c>
      <c r="Y5" s="42" t="s">
        <v>250</v>
      </c>
      <c r="Z5" s="42" t="s">
        <v>271</v>
      </c>
    </row>
    <row r="6" spans="1:26" ht="141" customHeight="1" x14ac:dyDescent="0.3">
      <c r="A6" s="107" t="s">
        <v>255</v>
      </c>
      <c r="B6" s="108" t="s">
        <v>62</v>
      </c>
      <c r="C6" s="108"/>
      <c r="D6" s="8" t="s">
        <v>63</v>
      </c>
      <c r="E6" s="109" t="s">
        <v>64</v>
      </c>
      <c r="F6" s="109"/>
      <c r="G6" s="41" t="s">
        <v>65</v>
      </c>
      <c r="H6" s="41" t="s">
        <v>66</v>
      </c>
      <c r="I6" s="8" t="s">
        <v>67</v>
      </c>
      <c r="J6" s="8" t="s">
        <v>19</v>
      </c>
      <c r="K6" s="51">
        <f>100/2</f>
        <v>50</v>
      </c>
      <c r="L6" s="51">
        <f>100/2</f>
        <v>50</v>
      </c>
      <c r="M6" s="9"/>
      <c r="N6" s="9"/>
      <c r="O6" s="9"/>
      <c r="P6" s="9"/>
      <c r="Q6" s="9"/>
      <c r="R6" s="9"/>
      <c r="S6" s="9"/>
      <c r="T6" s="9"/>
      <c r="U6" s="9"/>
      <c r="V6" s="9"/>
      <c r="W6" s="10">
        <v>1</v>
      </c>
      <c r="X6" s="10">
        <v>1</v>
      </c>
      <c r="Y6" s="10">
        <f t="shared" ref="Y6:Y13" si="0">+X6/100%</f>
        <v>1</v>
      </c>
      <c r="Z6" s="40" t="s">
        <v>534</v>
      </c>
    </row>
    <row r="7" spans="1:26" ht="165" x14ac:dyDescent="0.3">
      <c r="A7" s="107"/>
      <c r="B7" s="108"/>
      <c r="C7" s="108"/>
      <c r="D7" s="8" t="s">
        <v>73</v>
      </c>
      <c r="E7" s="109" t="s">
        <v>74</v>
      </c>
      <c r="F7" s="109"/>
      <c r="G7" s="41" t="s">
        <v>75</v>
      </c>
      <c r="H7" s="41" t="s">
        <v>76</v>
      </c>
      <c r="I7" s="8" t="s">
        <v>77</v>
      </c>
      <c r="J7" s="8" t="s">
        <v>78</v>
      </c>
      <c r="K7" s="13"/>
      <c r="L7" s="13"/>
      <c r="M7" s="13"/>
      <c r="N7" s="13"/>
      <c r="O7" s="50"/>
      <c r="P7" s="44">
        <f>100/2</f>
        <v>50</v>
      </c>
      <c r="Q7" s="13"/>
      <c r="R7" s="13"/>
      <c r="S7" s="44">
        <f>100/2</f>
        <v>50</v>
      </c>
      <c r="T7" s="13"/>
      <c r="U7" s="13"/>
      <c r="V7" s="13"/>
      <c r="W7" s="10">
        <v>0</v>
      </c>
      <c r="X7" s="10">
        <v>0</v>
      </c>
      <c r="Y7" s="10">
        <f t="shared" si="0"/>
        <v>0</v>
      </c>
      <c r="Z7" s="60" t="s">
        <v>387</v>
      </c>
    </row>
    <row r="8" spans="1:26" ht="66" x14ac:dyDescent="0.3">
      <c r="A8" s="107"/>
      <c r="B8" s="108"/>
      <c r="C8" s="108"/>
      <c r="D8" s="8" t="s">
        <v>79</v>
      </c>
      <c r="E8" s="112" t="s">
        <v>80</v>
      </c>
      <c r="F8" s="112"/>
      <c r="G8" s="41" t="s">
        <v>81</v>
      </c>
      <c r="H8" s="41" t="s">
        <v>82</v>
      </c>
      <c r="I8" s="1" t="s">
        <v>78</v>
      </c>
      <c r="J8" s="8" t="s">
        <v>19</v>
      </c>
      <c r="K8" s="14"/>
      <c r="L8" s="1"/>
      <c r="M8" s="50"/>
      <c r="N8" s="50"/>
      <c r="O8" s="44">
        <f>100/3</f>
        <v>33.333333333333336</v>
      </c>
      <c r="P8" s="1"/>
      <c r="Q8" s="1"/>
      <c r="R8" s="44">
        <f>100/3</f>
        <v>33.333333333333336</v>
      </c>
      <c r="S8" s="1"/>
      <c r="T8" s="1"/>
      <c r="U8" s="44">
        <f>100/3</f>
        <v>33.333333333333336</v>
      </c>
      <c r="V8" s="1"/>
      <c r="W8" s="10">
        <v>0</v>
      </c>
      <c r="X8" s="10">
        <v>0</v>
      </c>
      <c r="Y8" s="10">
        <f t="shared" si="0"/>
        <v>0</v>
      </c>
      <c r="Z8" s="60" t="s">
        <v>387</v>
      </c>
    </row>
    <row r="9" spans="1:26" ht="66" x14ac:dyDescent="0.3">
      <c r="A9" s="107"/>
      <c r="B9" s="113" t="s">
        <v>83</v>
      </c>
      <c r="C9" s="113"/>
      <c r="D9" s="8" t="s">
        <v>84</v>
      </c>
      <c r="E9" s="109" t="s">
        <v>85</v>
      </c>
      <c r="F9" s="109"/>
      <c r="G9" s="41" t="s">
        <v>86</v>
      </c>
      <c r="H9" s="41" t="s">
        <v>87</v>
      </c>
      <c r="I9" s="8" t="s">
        <v>88</v>
      </c>
      <c r="J9" s="8" t="s">
        <v>89</v>
      </c>
      <c r="K9" s="14"/>
      <c r="L9" s="1"/>
      <c r="M9" s="1"/>
      <c r="N9" s="8"/>
      <c r="O9" s="8"/>
      <c r="P9" s="44">
        <f>100/7</f>
        <v>14.285714285714286</v>
      </c>
      <c r="Q9" s="44">
        <f>100/7</f>
        <v>14.285714285714286</v>
      </c>
      <c r="R9" s="44">
        <f>100/7</f>
        <v>14.285714285714286</v>
      </c>
      <c r="S9" s="44">
        <f>100/7</f>
        <v>14.285714285714286</v>
      </c>
      <c r="T9" s="44">
        <v>14.285714285714286</v>
      </c>
      <c r="U9" s="44">
        <v>14.285714285714286</v>
      </c>
      <c r="V9" s="44">
        <v>14.285714285714286</v>
      </c>
      <c r="W9" s="10">
        <v>0</v>
      </c>
      <c r="X9" s="10">
        <v>0</v>
      </c>
      <c r="Y9" s="10">
        <f t="shared" si="0"/>
        <v>0</v>
      </c>
      <c r="Z9" s="60" t="s">
        <v>387</v>
      </c>
    </row>
    <row r="10" spans="1:26" ht="66" x14ac:dyDescent="0.3">
      <c r="A10" s="107"/>
      <c r="B10" s="113"/>
      <c r="C10" s="113"/>
      <c r="D10" s="8" t="s">
        <v>90</v>
      </c>
      <c r="E10" s="109" t="s">
        <v>91</v>
      </c>
      <c r="F10" s="109"/>
      <c r="G10" s="41" t="s">
        <v>92</v>
      </c>
      <c r="H10" s="41" t="s">
        <v>93</v>
      </c>
      <c r="I10" s="8" t="s">
        <v>94</v>
      </c>
      <c r="J10" s="8" t="s">
        <v>95</v>
      </c>
      <c r="K10" s="13"/>
      <c r="L10" s="50"/>
      <c r="M10" s="50"/>
      <c r="N10" s="50"/>
      <c r="O10" s="51">
        <v>50</v>
      </c>
      <c r="P10" s="44">
        <v>50</v>
      </c>
      <c r="Q10" s="9"/>
      <c r="R10" s="9"/>
      <c r="S10" s="9"/>
      <c r="T10" s="9"/>
      <c r="U10" s="9"/>
      <c r="V10" s="9"/>
      <c r="W10" s="10">
        <v>0</v>
      </c>
      <c r="X10" s="10">
        <v>0</v>
      </c>
      <c r="Y10" s="10">
        <f t="shared" si="0"/>
        <v>0</v>
      </c>
      <c r="Z10" s="60" t="s">
        <v>387</v>
      </c>
    </row>
    <row r="11" spans="1:26" ht="66" x14ac:dyDescent="0.3">
      <c r="A11" s="107"/>
      <c r="B11" s="108" t="s">
        <v>105</v>
      </c>
      <c r="C11" s="108"/>
      <c r="D11" s="8" t="s">
        <v>106</v>
      </c>
      <c r="E11" s="109" t="s">
        <v>107</v>
      </c>
      <c r="F11" s="109"/>
      <c r="G11" s="41" t="s">
        <v>108</v>
      </c>
      <c r="H11" s="41" t="s">
        <v>109</v>
      </c>
      <c r="I11" s="8" t="s">
        <v>94</v>
      </c>
      <c r="J11" s="8" t="s">
        <v>19</v>
      </c>
      <c r="K11" s="9"/>
      <c r="L11" s="50"/>
      <c r="M11" s="50"/>
      <c r="N11" s="50"/>
      <c r="O11" s="51">
        <v>50</v>
      </c>
      <c r="P11" s="51">
        <v>50</v>
      </c>
      <c r="Q11" s="52"/>
      <c r="R11" s="52"/>
      <c r="S11" s="52"/>
      <c r="T11" s="52"/>
      <c r="U11" s="52"/>
      <c r="V11" s="52"/>
      <c r="W11" s="10">
        <v>0</v>
      </c>
      <c r="X11" s="10">
        <v>0</v>
      </c>
      <c r="Y11" s="10">
        <f t="shared" si="0"/>
        <v>0</v>
      </c>
      <c r="Z11" s="60" t="s">
        <v>387</v>
      </c>
    </row>
    <row r="12" spans="1:26" ht="115.5" x14ac:dyDescent="0.3">
      <c r="A12" s="107"/>
      <c r="B12" s="108" t="s">
        <v>115</v>
      </c>
      <c r="C12" s="108"/>
      <c r="D12" s="8" t="s">
        <v>116</v>
      </c>
      <c r="E12" s="112" t="s">
        <v>117</v>
      </c>
      <c r="F12" s="112"/>
      <c r="G12" s="41" t="s">
        <v>118</v>
      </c>
      <c r="H12" s="41" t="s">
        <v>119</v>
      </c>
      <c r="I12" s="8" t="s">
        <v>120</v>
      </c>
      <c r="J12" s="1" t="s">
        <v>94</v>
      </c>
      <c r="K12" s="5"/>
      <c r="L12" s="50"/>
      <c r="M12" s="50"/>
      <c r="N12" s="50"/>
      <c r="O12" s="51">
        <f>100/3</f>
        <v>33.333333333333336</v>
      </c>
      <c r="P12" s="51">
        <f>100/3</f>
        <v>33.333333333333336</v>
      </c>
      <c r="Q12" s="51">
        <f>100/3</f>
        <v>33.333333333333336</v>
      </c>
      <c r="R12" s="9"/>
      <c r="S12" s="9"/>
      <c r="T12" s="9"/>
      <c r="U12" s="9"/>
      <c r="V12" s="9"/>
      <c r="W12" s="10">
        <v>0</v>
      </c>
      <c r="X12" s="10">
        <v>0</v>
      </c>
      <c r="Y12" s="10">
        <f t="shared" si="0"/>
        <v>0</v>
      </c>
      <c r="Z12" s="60" t="s">
        <v>387</v>
      </c>
    </row>
    <row r="13" spans="1:26" ht="150.75" customHeight="1" x14ac:dyDescent="0.3">
      <c r="A13" s="43" t="s">
        <v>257</v>
      </c>
      <c r="B13" s="127" t="s">
        <v>152</v>
      </c>
      <c r="C13" s="128"/>
      <c r="D13" s="8" t="s">
        <v>158</v>
      </c>
      <c r="E13" s="129" t="s">
        <v>159</v>
      </c>
      <c r="F13" s="130"/>
      <c r="G13" s="16" t="s">
        <v>160</v>
      </c>
      <c r="H13" s="16" t="s">
        <v>161</v>
      </c>
      <c r="I13" s="8" t="s">
        <v>162</v>
      </c>
      <c r="J13" s="8" t="s">
        <v>19</v>
      </c>
      <c r="K13" s="8"/>
      <c r="L13" s="51">
        <f>100/11</f>
        <v>9.0909090909090917</v>
      </c>
      <c r="M13" s="51">
        <f t="shared" ref="M13:V13" si="1">100/11</f>
        <v>9.0909090909090917</v>
      </c>
      <c r="N13" s="51">
        <f t="shared" si="1"/>
        <v>9.0909090909090917</v>
      </c>
      <c r="O13" s="51">
        <f t="shared" si="1"/>
        <v>9.0909090909090917</v>
      </c>
      <c r="P13" s="51">
        <f t="shared" si="1"/>
        <v>9.0909090909090917</v>
      </c>
      <c r="Q13" s="51">
        <f t="shared" si="1"/>
        <v>9.0909090909090917</v>
      </c>
      <c r="R13" s="51">
        <f t="shared" si="1"/>
        <v>9.0909090909090917</v>
      </c>
      <c r="S13" s="51">
        <f t="shared" si="1"/>
        <v>9.0909090909090917</v>
      </c>
      <c r="T13" s="51">
        <f t="shared" si="1"/>
        <v>9.0909090909090917</v>
      </c>
      <c r="U13" s="51">
        <f t="shared" si="1"/>
        <v>9.0909090909090917</v>
      </c>
      <c r="V13" s="51">
        <f t="shared" si="1"/>
        <v>9.0909090909090917</v>
      </c>
      <c r="W13" s="10">
        <v>0.2727</v>
      </c>
      <c r="X13" s="10">
        <v>0.22950000000000001</v>
      </c>
      <c r="Y13" s="10">
        <f t="shared" si="0"/>
        <v>0.22950000000000001</v>
      </c>
      <c r="Z13" s="61" t="s">
        <v>533</v>
      </c>
    </row>
    <row r="14" spans="1:26" x14ac:dyDescent="0.3">
      <c r="W14" s="63">
        <f>+AVERAGE(W6:W13)</f>
        <v>0.15908749999999999</v>
      </c>
      <c r="X14" s="63">
        <f>+AVERAGE(X6:X13)</f>
        <v>0.1536875</v>
      </c>
    </row>
  </sheetData>
  <autoFilter ref="A4:Z13">
    <filterColumn colId="1" showButton="0"/>
    <filterColumn colId="4"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autoFilter>
  <mergeCells count="25">
    <mergeCell ref="A3:Z3"/>
    <mergeCell ref="A4:A5"/>
    <mergeCell ref="B4:C5"/>
    <mergeCell ref="D4:D5"/>
    <mergeCell ref="E4:F5"/>
    <mergeCell ref="G4:G5"/>
    <mergeCell ref="H4:H5"/>
    <mergeCell ref="I4:I5"/>
    <mergeCell ref="J4:J5"/>
    <mergeCell ref="K4:V4"/>
    <mergeCell ref="W4:Z4"/>
    <mergeCell ref="B13:C13"/>
    <mergeCell ref="E13:F13"/>
    <mergeCell ref="A6:A12"/>
    <mergeCell ref="B6:C8"/>
    <mergeCell ref="E6:F6"/>
    <mergeCell ref="E7:F7"/>
    <mergeCell ref="E8:F8"/>
    <mergeCell ref="B9:C10"/>
    <mergeCell ref="E9:F9"/>
    <mergeCell ref="E10:F10"/>
    <mergeCell ref="B11:C11"/>
    <mergeCell ref="E11:F11"/>
    <mergeCell ref="B12:C12"/>
    <mergeCell ref="E12:F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14"/>
  <sheetViews>
    <sheetView topLeftCell="G11" zoomScale="66" zoomScaleNormal="66" workbookViewId="0">
      <selection activeCell="X13" sqref="X13"/>
    </sheetView>
  </sheetViews>
  <sheetFormatPr baseColWidth="10" defaultRowHeight="16.5" x14ac:dyDescent="0.3"/>
  <cols>
    <col min="1" max="1" width="17.28515625" style="7" customWidth="1"/>
    <col min="2" max="3" width="11.42578125" style="7"/>
    <col min="4" max="4" width="11.42578125" style="21"/>
    <col min="5" max="5" width="30.42578125" style="7" customWidth="1"/>
    <col min="6" max="6" width="42.140625" style="7" customWidth="1"/>
    <col min="7" max="7" width="22.42578125" style="7" customWidth="1"/>
    <col min="8" max="8" width="19" style="7" customWidth="1"/>
    <col min="9" max="9" width="29" style="7" customWidth="1"/>
    <col min="10" max="10" width="13.5703125" style="7" customWidth="1"/>
    <col min="11" max="22" width="5.85546875" style="7" customWidth="1"/>
    <col min="23" max="23" width="13.140625" style="7" customWidth="1"/>
    <col min="24" max="24" width="14.42578125" style="7" customWidth="1"/>
    <col min="25" max="25" width="12.140625" style="7" customWidth="1"/>
    <col min="26" max="26" width="64.85546875" style="7" customWidth="1"/>
    <col min="27" max="16384" width="11.42578125" style="7"/>
  </cols>
  <sheetData>
    <row r="3" spans="1:26" ht="42" customHeight="1" x14ac:dyDescent="0.3">
      <c r="A3" s="105" t="s">
        <v>252</v>
      </c>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1:26" ht="39.75" customHeight="1" x14ac:dyDescent="0.3">
      <c r="A4" s="106" t="s">
        <v>251</v>
      </c>
      <c r="B4" s="106" t="s">
        <v>264</v>
      </c>
      <c r="C4" s="106"/>
      <c r="D4" s="106" t="s">
        <v>265</v>
      </c>
      <c r="E4" s="106" t="s">
        <v>266</v>
      </c>
      <c r="F4" s="106"/>
      <c r="G4" s="106" t="s">
        <v>267</v>
      </c>
      <c r="H4" s="106" t="s">
        <v>268</v>
      </c>
      <c r="I4" s="106" t="s">
        <v>269</v>
      </c>
      <c r="J4" s="106" t="s">
        <v>270</v>
      </c>
      <c r="K4" s="106" t="s">
        <v>0</v>
      </c>
      <c r="L4" s="106"/>
      <c r="M4" s="106"/>
      <c r="N4" s="106"/>
      <c r="O4" s="106"/>
      <c r="P4" s="106"/>
      <c r="Q4" s="106"/>
      <c r="R4" s="106"/>
      <c r="S4" s="106"/>
      <c r="T4" s="106"/>
      <c r="U4" s="106"/>
      <c r="V4" s="106"/>
      <c r="W4" s="106" t="s">
        <v>247</v>
      </c>
      <c r="X4" s="106"/>
      <c r="Y4" s="106"/>
      <c r="Z4" s="106"/>
    </row>
    <row r="5" spans="1:26" ht="59.25" customHeight="1" x14ac:dyDescent="0.3">
      <c r="A5" s="106"/>
      <c r="B5" s="106"/>
      <c r="C5" s="106"/>
      <c r="D5" s="106"/>
      <c r="E5" s="106"/>
      <c r="F5" s="106"/>
      <c r="G5" s="106"/>
      <c r="H5" s="106"/>
      <c r="I5" s="106"/>
      <c r="J5" s="106"/>
      <c r="K5" s="56" t="s">
        <v>1</v>
      </c>
      <c r="L5" s="56" t="s">
        <v>2</v>
      </c>
      <c r="M5" s="56" t="s">
        <v>3</v>
      </c>
      <c r="N5" s="56" t="s">
        <v>4</v>
      </c>
      <c r="O5" s="56" t="s">
        <v>5</v>
      </c>
      <c r="P5" s="56" t="s">
        <v>6</v>
      </c>
      <c r="Q5" s="56" t="s">
        <v>7</v>
      </c>
      <c r="R5" s="56" t="s">
        <v>8</v>
      </c>
      <c r="S5" s="56" t="s">
        <v>9</v>
      </c>
      <c r="T5" s="56" t="s">
        <v>10</v>
      </c>
      <c r="U5" s="56" t="s">
        <v>11</v>
      </c>
      <c r="V5" s="56" t="s">
        <v>12</v>
      </c>
      <c r="W5" s="42" t="s">
        <v>248</v>
      </c>
      <c r="X5" s="42" t="s">
        <v>249</v>
      </c>
      <c r="Y5" s="42" t="s">
        <v>250</v>
      </c>
      <c r="Z5" s="42" t="s">
        <v>271</v>
      </c>
    </row>
    <row r="6" spans="1:26" ht="141" customHeight="1" x14ac:dyDescent="0.3">
      <c r="A6" s="107" t="s">
        <v>255</v>
      </c>
      <c r="B6" s="108" t="s">
        <v>62</v>
      </c>
      <c r="C6" s="108"/>
      <c r="D6" s="8" t="s">
        <v>63</v>
      </c>
      <c r="E6" s="109" t="s">
        <v>64</v>
      </c>
      <c r="F6" s="109"/>
      <c r="G6" s="41" t="s">
        <v>65</v>
      </c>
      <c r="H6" s="41" t="s">
        <v>66</v>
      </c>
      <c r="I6" s="8" t="s">
        <v>67</v>
      </c>
      <c r="J6" s="8" t="s">
        <v>19</v>
      </c>
      <c r="K6" s="51">
        <f>100/2</f>
        <v>50</v>
      </c>
      <c r="L6" s="51">
        <f>100/2</f>
        <v>50</v>
      </c>
      <c r="M6" s="9"/>
      <c r="N6" s="9"/>
      <c r="O6" s="9"/>
      <c r="P6" s="9"/>
      <c r="Q6" s="9"/>
      <c r="R6" s="9"/>
      <c r="S6" s="9"/>
      <c r="T6" s="9"/>
      <c r="U6" s="9"/>
      <c r="V6" s="9"/>
      <c r="W6" s="10">
        <v>1</v>
      </c>
      <c r="X6" s="10">
        <v>1</v>
      </c>
      <c r="Y6" s="10">
        <f t="shared" ref="Y6:Y13" si="0">+X6/100%</f>
        <v>1</v>
      </c>
      <c r="Z6" s="40" t="s">
        <v>535</v>
      </c>
    </row>
    <row r="7" spans="1:26" ht="165" x14ac:dyDescent="0.3">
      <c r="A7" s="107"/>
      <c r="B7" s="108"/>
      <c r="C7" s="108"/>
      <c r="D7" s="8" t="s">
        <v>73</v>
      </c>
      <c r="E7" s="109" t="s">
        <v>74</v>
      </c>
      <c r="F7" s="109"/>
      <c r="G7" s="41" t="s">
        <v>75</v>
      </c>
      <c r="H7" s="41" t="s">
        <v>76</v>
      </c>
      <c r="I7" s="8" t="s">
        <v>77</v>
      </c>
      <c r="J7" s="8" t="s">
        <v>78</v>
      </c>
      <c r="K7" s="13"/>
      <c r="L7" s="13"/>
      <c r="M7" s="13"/>
      <c r="N7" s="13"/>
      <c r="O7" s="50"/>
      <c r="P7" s="44">
        <f>100/2</f>
        <v>50</v>
      </c>
      <c r="Q7" s="13"/>
      <c r="R7" s="13"/>
      <c r="S7" s="44">
        <f>100/2</f>
        <v>50</v>
      </c>
      <c r="T7" s="13"/>
      <c r="U7" s="13"/>
      <c r="V7" s="13"/>
      <c r="W7" s="10">
        <v>0</v>
      </c>
      <c r="X7" s="10">
        <v>0</v>
      </c>
      <c r="Y7" s="10">
        <f t="shared" si="0"/>
        <v>0</v>
      </c>
      <c r="Z7" s="60" t="s">
        <v>387</v>
      </c>
    </row>
    <row r="8" spans="1:26" ht="66" x14ac:dyDescent="0.3">
      <c r="A8" s="107"/>
      <c r="B8" s="108"/>
      <c r="C8" s="108"/>
      <c r="D8" s="8" t="s">
        <v>79</v>
      </c>
      <c r="E8" s="112" t="s">
        <v>80</v>
      </c>
      <c r="F8" s="112"/>
      <c r="G8" s="41" t="s">
        <v>81</v>
      </c>
      <c r="H8" s="41" t="s">
        <v>82</v>
      </c>
      <c r="I8" s="1" t="s">
        <v>78</v>
      </c>
      <c r="J8" s="8" t="s">
        <v>19</v>
      </c>
      <c r="K8" s="14"/>
      <c r="L8" s="1"/>
      <c r="M8" s="50"/>
      <c r="N8" s="50"/>
      <c r="O8" s="44">
        <f>100/3</f>
        <v>33.333333333333336</v>
      </c>
      <c r="P8" s="1"/>
      <c r="Q8" s="1"/>
      <c r="R8" s="44">
        <f>100/3</f>
        <v>33.333333333333336</v>
      </c>
      <c r="S8" s="1"/>
      <c r="T8" s="1"/>
      <c r="U8" s="44">
        <f>100/3</f>
        <v>33.333333333333336</v>
      </c>
      <c r="V8" s="1"/>
      <c r="W8" s="10">
        <v>0</v>
      </c>
      <c r="X8" s="10">
        <v>0</v>
      </c>
      <c r="Y8" s="10">
        <f t="shared" si="0"/>
        <v>0</v>
      </c>
      <c r="Z8" s="60" t="s">
        <v>387</v>
      </c>
    </row>
    <row r="9" spans="1:26" ht="66" x14ac:dyDescent="0.3">
      <c r="A9" s="107"/>
      <c r="B9" s="113" t="s">
        <v>83</v>
      </c>
      <c r="C9" s="113"/>
      <c r="D9" s="8" t="s">
        <v>84</v>
      </c>
      <c r="E9" s="109" t="s">
        <v>85</v>
      </c>
      <c r="F9" s="109"/>
      <c r="G9" s="41" t="s">
        <v>86</v>
      </c>
      <c r="H9" s="41" t="s">
        <v>87</v>
      </c>
      <c r="I9" s="8" t="s">
        <v>88</v>
      </c>
      <c r="J9" s="8" t="s">
        <v>89</v>
      </c>
      <c r="K9" s="14"/>
      <c r="L9" s="1"/>
      <c r="M9" s="1"/>
      <c r="N9" s="8"/>
      <c r="O9" s="8"/>
      <c r="P9" s="44">
        <f>100/7</f>
        <v>14.285714285714286</v>
      </c>
      <c r="Q9" s="44">
        <f>100/7</f>
        <v>14.285714285714286</v>
      </c>
      <c r="R9" s="44">
        <f>100/7</f>
        <v>14.285714285714286</v>
      </c>
      <c r="S9" s="44">
        <f>100/7</f>
        <v>14.285714285714286</v>
      </c>
      <c r="T9" s="44">
        <v>14.285714285714286</v>
      </c>
      <c r="U9" s="44">
        <v>14.285714285714286</v>
      </c>
      <c r="V9" s="44">
        <v>14.285714285714286</v>
      </c>
      <c r="W9" s="10">
        <v>0</v>
      </c>
      <c r="X9" s="10">
        <v>0</v>
      </c>
      <c r="Y9" s="10">
        <f t="shared" si="0"/>
        <v>0</v>
      </c>
      <c r="Z9" s="60" t="s">
        <v>387</v>
      </c>
    </row>
    <row r="10" spans="1:26" ht="66" x14ac:dyDescent="0.3">
      <c r="A10" s="107"/>
      <c r="B10" s="113"/>
      <c r="C10" s="113"/>
      <c r="D10" s="8" t="s">
        <v>90</v>
      </c>
      <c r="E10" s="109" t="s">
        <v>91</v>
      </c>
      <c r="F10" s="109"/>
      <c r="G10" s="41" t="s">
        <v>92</v>
      </c>
      <c r="H10" s="41" t="s">
        <v>93</v>
      </c>
      <c r="I10" s="8" t="s">
        <v>94</v>
      </c>
      <c r="J10" s="8" t="s">
        <v>95</v>
      </c>
      <c r="K10" s="13"/>
      <c r="L10" s="50"/>
      <c r="M10" s="50"/>
      <c r="N10" s="50"/>
      <c r="O10" s="51">
        <v>50</v>
      </c>
      <c r="P10" s="44">
        <v>50</v>
      </c>
      <c r="Q10" s="9"/>
      <c r="R10" s="9"/>
      <c r="S10" s="9"/>
      <c r="T10" s="9"/>
      <c r="U10" s="9"/>
      <c r="V10" s="9"/>
      <c r="W10" s="10">
        <v>0</v>
      </c>
      <c r="X10" s="10">
        <v>0</v>
      </c>
      <c r="Y10" s="10">
        <f t="shared" si="0"/>
        <v>0</v>
      </c>
      <c r="Z10" s="60" t="s">
        <v>387</v>
      </c>
    </row>
    <row r="11" spans="1:26" ht="66" x14ac:dyDescent="0.3">
      <c r="A11" s="107"/>
      <c r="B11" s="108" t="s">
        <v>105</v>
      </c>
      <c r="C11" s="108"/>
      <c r="D11" s="8" t="s">
        <v>106</v>
      </c>
      <c r="E11" s="109" t="s">
        <v>107</v>
      </c>
      <c r="F11" s="109"/>
      <c r="G11" s="41" t="s">
        <v>108</v>
      </c>
      <c r="H11" s="41" t="s">
        <v>109</v>
      </c>
      <c r="I11" s="8" t="s">
        <v>94</v>
      </c>
      <c r="J11" s="8" t="s">
        <v>19</v>
      </c>
      <c r="K11" s="9"/>
      <c r="L11" s="50"/>
      <c r="M11" s="50"/>
      <c r="N11" s="50"/>
      <c r="O11" s="51">
        <v>50</v>
      </c>
      <c r="P11" s="51">
        <v>50</v>
      </c>
      <c r="Q11" s="52"/>
      <c r="R11" s="52"/>
      <c r="S11" s="52"/>
      <c r="T11" s="52"/>
      <c r="U11" s="52"/>
      <c r="V11" s="52"/>
      <c r="W11" s="10">
        <v>0</v>
      </c>
      <c r="X11" s="10">
        <v>0</v>
      </c>
      <c r="Y11" s="10">
        <f t="shared" si="0"/>
        <v>0</v>
      </c>
      <c r="Z11" s="60" t="s">
        <v>387</v>
      </c>
    </row>
    <row r="12" spans="1:26" ht="115.5" x14ac:dyDescent="0.3">
      <c r="A12" s="107"/>
      <c r="B12" s="108" t="s">
        <v>115</v>
      </c>
      <c r="C12" s="108"/>
      <c r="D12" s="8" t="s">
        <v>116</v>
      </c>
      <c r="E12" s="112" t="s">
        <v>117</v>
      </c>
      <c r="F12" s="112"/>
      <c r="G12" s="41" t="s">
        <v>118</v>
      </c>
      <c r="H12" s="41" t="s">
        <v>119</v>
      </c>
      <c r="I12" s="8" t="s">
        <v>120</v>
      </c>
      <c r="J12" s="1" t="s">
        <v>94</v>
      </c>
      <c r="K12" s="5"/>
      <c r="L12" s="50"/>
      <c r="M12" s="50"/>
      <c r="N12" s="50"/>
      <c r="O12" s="51">
        <f>100/3</f>
        <v>33.333333333333336</v>
      </c>
      <c r="P12" s="51">
        <f>100/3</f>
        <v>33.333333333333336</v>
      </c>
      <c r="Q12" s="51">
        <f>100/3</f>
        <v>33.333333333333336</v>
      </c>
      <c r="R12" s="9"/>
      <c r="S12" s="9"/>
      <c r="T12" s="9"/>
      <c r="U12" s="9"/>
      <c r="V12" s="9"/>
      <c r="W12" s="10">
        <v>0</v>
      </c>
      <c r="X12" s="10">
        <v>0</v>
      </c>
      <c r="Y12" s="10">
        <f t="shared" si="0"/>
        <v>0</v>
      </c>
      <c r="Z12" s="60" t="s">
        <v>387</v>
      </c>
    </row>
    <row r="13" spans="1:26" ht="150.75" customHeight="1" x14ac:dyDescent="0.3">
      <c r="A13" s="43" t="s">
        <v>257</v>
      </c>
      <c r="B13" s="127" t="s">
        <v>152</v>
      </c>
      <c r="C13" s="128"/>
      <c r="D13" s="8" t="s">
        <v>158</v>
      </c>
      <c r="E13" s="129" t="s">
        <v>159</v>
      </c>
      <c r="F13" s="130"/>
      <c r="G13" s="16" t="s">
        <v>160</v>
      </c>
      <c r="H13" s="16" t="s">
        <v>161</v>
      </c>
      <c r="I13" s="8" t="s">
        <v>162</v>
      </c>
      <c r="J13" s="8" t="s">
        <v>19</v>
      </c>
      <c r="K13" s="8"/>
      <c r="L13" s="51">
        <f>100/11</f>
        <v>9.0909090909090917</v>
      </c>
      <c r="M13" s="51">
        <f t="shared" ref="M13:V13" si="1">100/11</f>
        <v>9.0909090909090917</v>
      </c>
      <c r="N13" s="51">
        <f t="shared" si="1"/>
        <v>9.0909090909090917</v>
      </c>
      <c r="O13" s="51">
        <f t="shared" si="1"/>
        <v>9.0909090909090917</v>
      </c>
      <c r="P13" s="51">
        <f t="shared" si="1"/>
        <v>9.0909090909090917</v>
      </c>
      <c r="Q13" s="51">
        <f t="shared" si="1"/>
        <v>9.0909090909090917</v>
      </c>
      <c r="R13" s="51">
        <f t="shared" si="1"/>
        <v>9.0909090909090917</v>
      </c>
      <c r="S13" s="51">
        <f t="shared" si="1"/>
        <v>9.0909090909090917</v>
      </c>
      <c r="T13" s="51">
        <f t="shared" si="1"/>
        <v>9.0909090909090917</v>
      </c>
      <c r="U13" s="51">
        <f t="shared" si="1"/>
        <v>9.0909090909090917</v>
      </c>
      <c r="V13" s="51">
        <f t="shared" si="1"/>
        <v>9.0909090909090917</v>
      </c>
      <c r="W13" s="10">
        <v>0.2727</v>
      </c>
      <c r="X13" s="10">
        <v>0.22950000000000001</v>
      </c>
      <c r="Y13" s="10">
        <f t="shared" si="0"/>
        <v>0.22950000000000001</v>
      </c>
      <c r="Z13" s="61" t="s">
        <v>533</v>
      </c>
    </row>
    <row r="14" spans="1:26" x14ac:dyDescent="0.3">
      <c r="W14" s="63">
        <f>+AVERAGE(W6:W13)</f>
        <v>0.15908749999999999</v>
      </c>
      <c r="X14" s="63">
        <f>+AVERAGE(X6:X13)</f>
        <v>0.1536875</v>
      </c>
    </row>
  </sheetData>
  <autoFilter ref="A4:Z13">
    <filterColumn colId="1" showButton="0"/>
    <filterColumn colId="4"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autoFilter>
  <mergeCells count="25">
    <mergeCell ref="A3:Z3"/>
    <mergeCell ref="A4:A5"/>
    <mergeCell ref="B4:C5"/>
    <mergeCell ref="D4:D5"/>
    <mergeCell ref="E4:F5"/>
    <mergeCell ref="G4:G5"/>
    <mergeCell ref="H4:H5"/>
    <mergeCell ref="I4:I5"/>
    <mergeCell ref="J4:J5"/>
    <mergeCell ref="K4:V4"/>
    <mergeCell ref="W4:Z4"/>
    <mergeCell ref="B13:C13"/>
    <mergeCell ref="E13:F13"/>
    <mergeCell ref="A6:A12"/>
    <mergeCell ref="B6:C8"/>
    <mergeCell ref="E6:F6"/>
    <mergeCell ref="E7:F7"/>
    <mergeCell ref="E8:F8"/>
    <mergeCell ref="B9:C10"/>
    <mergeCell ref="E9:F9"/>
    <mergeCell ref="E10:F10"/>
    <mergeCell ref="B11:C11"/>
    <mergeCell ref="E11:F11"/>
    <mergeCell ref="B12:C12"/>
    <mergeCell ref="E12:F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14"/>
  <sheetViews>
    <sheetView topLeftCell="G11" zoomScale="66" zoomScaleNormal="66" workbookViewId="0">
      <selection activeCell="X13" sqref="X13"/>
    </sheetView>
  </sheetViews>
  <sheetFormatPr baseColWidth="10" defaultRowHeight="16.5" x14ac:dyDescent="0.3"/>
  <cols>
    <col min="1" max="1" width="17.28515625" style="7" customWidth="1"/>
    <col min="2" max="3" width="11.42578125" style="7"/>
    <col min="4" max="4" width="11.42578125" style="21"/>
    <col min="5" max="5" width="30.42578125" style="7" customWidth="1"/>
    <col min="6" max="6" width="42.140625" style="7" customWidth="1"/>
    <col min="7" max="7" width="22.42578125" style="7" customWidth="1"/>
    <col min="8" max="8" width="19" style="7" customWidth="1"/>
    <col min="9" max="9" width="29" style="7" customWidth="1"/>
    <col min="10" max="10" width="13.5703125" style="7" customWidth="1"/>
    <col min="11" max="22" width="5.85546875" style="7" customWidth="1"/>
    <col min="23" max="23" width="13.140625" style="7" customWidth="1"/>
    <col min="24" max="24" width="14.42578125" style="7" customWidth="1"/>
    <col min="25" max="25" width="12.140625" style="7" customWidth="1"/>
    <col min="26" max="26" width="64.85546875" style="7" customWidth="1"/>
    <col min="27" max="16384" width="11.42578125" style="7"/>
  </cols>
  <sheetData>
    <row r="3" spans="1:26" ht="42" customHeight="1" x14ac:dyDescent="0.3">
      <c r="A3" s="105" t="s">
        <v>252</v>
      </c>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1:26" ht="39.75" customHeight="1" x14ac:dyDescent="0.3">
      <c r="A4" s="106" t="s">
        <v>251</v>
      </c>
      <c r="B4" s="106" t="s">
        <v>264</v>
      </c>
      <c r="C4" s="106"/>
      <c r="D4" s="106" t="s">
        <v>265</v>
      </c>
      <c r="E4" s="106" t="s">
        <v>266</v>
      </c>
      <c r="F4" s="106"/>
      <c r="G4" s="106" t="s">
        <v>267</v>
      </c>
      <c r="H4" s="106" t="s">
        <v>268</v>
      </c>
      <c r="I4" s="106" t="s">
        <v>269</v>
      </c>
      <c r="J4" s="106" t="s">
        <v>270</v>
      </c>
      <c r="K4" s="106" t="s">
        <v>0</v>
      </c>
      <c r="L4" s="106"/>
      <c r="M4" s="106"/>
      <c r="N4" s="106"/>
      <c r="O4" s="106"/>
      <c r="P4" s="106"/>
      <c r="Q4" s="106"/>
      <c r="R4" s="106"/>
      <c r="S4" s="106"/>
      <c r="T4" s="106"/>
      <c r="U4" s="106"/>
      <c r="V4" s="106"/>
      <c r="W4" s="106" t="s">
        <v>247</v>
      </c>
      <c r="X4" s="106"/>
      <c r="Y4" s="106"/>
      <c r="Z4" s="106"/>
    </row>
    <row r="5" spans="1:26" ht="59.25" customHeight="1" x14ac:dyDescent="0.3">
      <c r="A5" s="106"/>
      <c r="B5" s="106"/>
      <c r="C5" s="106"/>
      <c r="D5" s="106"/>
      <c r="E5" s="106"/>
      <c r="F5" s="106"/>
      <c r="G5" s="106"/>
      <c r="H5" s="106"/>
      <c r="I5" s="106"/>
      <c r="J5" s="106"/>
      <c r="K5" s="56" t="s">
        <v>1</v>
      </c>
      <c r="L5" s="56" t="s">
        <v>2</v>
      </c>
      <c r="M5" s="56" t="s">
        <v>3</v>
      </c>
      <c r="N5" s="56" t="s">
        <v>4</v>
      </c>
      <c r="O5" s="56" t="s">
        <v>5</v>
      </c>
      <c r="P5" s="56" t="s">
        <v>6</v>
      </c>
      <c r="Q5" s="56" t="s">
        <v>7</v>
      </c>
      <c r="R5" s="56" t="s">
        <v>8</v>
      </c>
      <c r="S5" s="56" t="s">
        <v>9</v>
      </c>
      <c r="T5" s="56" t="s">
        <v>10</v>
      </c>
      <c r="U5" s="56" t="s">
        <v>11</v>
      </c>
      <c r="V5" s="56" t="s">
        <v>12</v>
      </c>
      <c r="W5" s="42" t="s">
        <v>248</v>
      </c>
      <c r="X5" s="42" t="s">
        <v>249</v>
      </c>
      <c r="Y5" s="42" t="s">
        <v>250</v>
      </c>
      <c r="Z5" s="42" t="s">
        <v>271</v>
      </c>
    </row>
    <row r="6" spans="1:26" ht="141" customHeight="1" x14ac:dyDescent="0.3">
      <c r="A6" s="107" t="s">
        <v>255</v>
      </c>
      <c r="B6" s="108" t="s">
        <v>62</v>
      </c>
      <c r="C6" s="108"/>
      <c r="D6" s="8" t="s">
        <v>63</v>
      </c>
      <c r="E6" s="109" t="s">
        <v>64</v>
      </c>
      <c r="F6" s="109"/>
      <c r="G6" s="41" t="s">
        <v>65</v>
      </c>
      <c r="H6" s="41" t="s">
        <v>66</v>
      </c>
      <c r="I6" s="8" t="s">
        <v>67</v>
      </c>
      <c r="J6" s="8" t="s">
        <v>19</v>
      </c>
      <c r="K6" s="51">
        <f>100/2</f>
        <v>50</v>
      </c>
      <c r="L6" s="51">
        <f>100/2</f>
        <v>50</v>
      </c>
      <c r="M6" s="9"/>
      <c r="N6" s="9"/>
      <c r="O6" s="9"/>
      <c r="P6" s="9"/>
      <c r="Q6" s="9"/>
      <c r="R6" s="9"/>
      <c r="S6" s="9"/>
      <c r="T6" s="9"/>
      <c r="U6" s="9"/>
      <c r="V6" s="9"/>
      <c r="W6" s="10">
        <v>1</v>
      </c>
      <c r="X6" s="10">
        <v>1</v>
      </c>
      <c r="Y6" s="10">
        <f t="shared" ref="Y6:Y13" si="0">+X6/100%</f>
        <v>1</v>
      </c>
      <c r="Z6" s="40" t="s">
        <v>536</v>
      </c>
    </row>
    <row r="7" spans="1:26" ht="165" x14ac:dyDescent="0.3">
      <c r="A7" s="107"/>
      <c r="B7" s="108"/>
      <c r="C7" s="108"/>
      <c r="D7" s="8" t="s">
        <v>73</v>
      </c>
      <c r="E7" s="109" t="s">
        <v>74</v>
      </c>
      <c r="F7" s="109"/>
      <c r="G7" s="41" t="s">
        <v>75</v>
      </c>
      <c r="H7" s="41" t="s">
        <v>76</v>
      </c>
      <c r="I7" s="8" t="s">
        <v>77</v>
      </c>
      <c r="J7" s="8" t="s">
        <v>78</v>
      </c>
      <c r="K7" s="13"/>
      <c r="L7" s="13"/>
      <c r="M7" s="13"/>
      <c r="N7" s="13"/>
      <c r="O7" s="50"/>
      <c r="P7" s="44">
        <f>100/2</f>
        <v>50</v>
      </c>
      <c r="Q7" s="13"/>
      <c r="R7" s="13"/>
      <c r="S7" s="44">
        <f>100/2</f>
        <v>50</v>
      </c>
      <c r="T7" s="13"/>
      <c r="U7" s="13"/>
      <c r="V7" s="13"/>
      <c r="W7" s="10">
        <v>0</v>
      </c>
      <c r="X7" s="10">
        <v>0</v>
      </c>
      <c r="Y7" s="10">
        <f t="shared" si="0"/>
        <v>0</v>
      </c>
      <c r="Z7" s="60" t="s">
        <v>387</v>
      </c>
    </row>
    <row r="8" spans="1:26" ht="66" x14ac:dyDescent="0.3">
      <c r="A8" s="107"/>
      <c r="B8" s="108"/>
      <c r="C8" s="108"/>
      <c r="D8" s="8" t="s">
        <v>79</v>
      </c>
      <c r="E8" s="112" t="s">
        <v>80</v>
      </c>
      <c r="F8" s="112"/>
      <c r="G8" s="41" t="s">
        <v>81</v>
      </c>
      <c r="H8" s="41" t="s">
        <v>82</v>
      </c>
      <c r="I8" s="1" t="s">
        <v>78</v>
      </c>
      <c r="J8" s="8" t="s">
        <v>19</v>
      </c>
      <c r="K8" s="14"/>
      <c r="L8" s="1"/>
      <c r="M8" s="50"/>
      <c r="N8" s="50"/>
      <c r="O8" s="44">
        <f>100/3</f>
        <v>33.333333333333336</v>
      </c>
      <c r="P8" s="1"/>
      <c r="Q8" s="1"/>
      <c r="R8" s="44">
        <f>100/3</f>
        <v>33.333333333333336</v>
      </c>
      <c r="S8" s="1"/>
      <c r="T8" s="1"/>
      <c r="U8" s="44">
        <f>100/3</f>
        <v>33.333333333333336</v>
      </c>
      <c r="V8" s="1"/>
      <c r="W8" s="10">
        <v>0</v>
      </c>
      <c r="X8" s="10">
        <v>0</v>
      </c>
      <c r="Y8" s="10">
        <f t="shared" si="0"/>
        <v>0</v>
      </c>
      <c r="Z8" s="60" t="s">
        <v>387</v>
      </c>
    </row>
    <row r="9" spans="1:26" ht="66" x14ac:dyDescent="0.3">
      <c r="A9" s="107"/>
      <c r="B9" s="113" t="s">
        <v>83</v>
      </c>
      <c r="C9" s="113"/>
      <c r="D9" s="8" t="s">
        <v>84</v>
      </c>
      <c r="E9" s="109" t="s">
        <v>85</v>
      </c>
      <c r="F9" s="109"/>
      <c r="G9" s="41" t="s">
        <v>86</v>
      </c>
      <c r="H9" s="41" t="s">
        <v>87</v>
      </c>
      <c r="I9" s="8" t="s">
        <v>88</v>
      </c>
      <c r="J9" s="8" t="s">
        <v>89</v>
      </c>
      <c r="K9" s="14"/>
      <c r="L9" s="1"/>
      <c r="M9" s="1"/>
      <c r="N9" s="8"/>
      <c r="O9" s="8"/>
      <c r="P9" s="44">
        <f>100/7</f>
        <v>14.285714285714286</v>
      </c>
      <c r="Q9" s="44">
        <f>100/7</f>
        <v>14.285714285714286</v>
      </c>
      <c r="R9" s="44">
        <f>100/7</f>
        <v>14.285714285714286</v>
      </c>
      <c r="S9" s="44">
        <f>100/7</f>
        <v>14.285714285714286</v>
      </c>
      <c r="T9" s="44">
        <v>14.285714285714286</v>
      </c>
      <c r="U9" s="44">
        <v>14.285714285714286</v>
      </c>
      <c r="V9" s="44">
        <v>14.285714285714286</v>
      </c>
      <c r="W9" s="10">
        <v>0</v>
      </c>
      <c r="X9" s="10">
        <v>0</v>
      </c>
      <c r="Y9" s="10">
        <f t="shared" si="0"/>
        <v>0</v>
      </c>
      <c r="Z9" s="60" t="s">
        <v>387</v>
      </c>
    </row>
    <row r="10" spans="1:26" ht="66" x14ac:dyDescent="0.3">
      <c r="A10" s="107"/>
      <c r="B10" s="113"/>
      <c r="C10" s="113"/>
      <c r="D10" s="8" t="s">
        <v>90</v>
      </c>
      <c r="E10" s="109" t="s">
        <v>91</v>
      </c>
      <c r="F10" s="109"/>
      <c r="G10" s="41" t="s">
        <v>92</v>
      </c>
      <c r="H10" s="41" t="s">
        <v>93</v>
      </c>
      <c r="I10" s="8" t="s">
        <v>94</v>
      </c>
      <c r="J10" s="8" t="s">
        <v>95</v>
      </c>
      <c r="K10" s="13"/>
      <c r="L10" s="50"/>
      <c r="M10" s="50"/>
      <c r="N10" s="50"/>
      <c r="O10" s="51">
        <v>50</v>
      </c>
      <c r="P10" s="44">
        <v>50</v>
      </c>
      <c r="Q10" s="9"/>
      <c r="R10" s="9"/>
      <c r="S10" s="9"/>
      <c r="T10" s="9"/>
      <c r="U10" s="9"/>
      <c r="V10" s="9"/>
      <c r="W10" s="10">
        <v>0</v>
      </c>
      <c r="X10" s="10">
        <v>0</v>
      </c>
      <c r="Y10" s="10">
        <f t="shared" si="0"/>
        <v>0</v>
      </c>
      <c r="Z10" s="60" t="s">
        <v>387</v>
      </c>
    </row>
    <row r="11" spans="1:26" ht="66" x14ac:dyDescent="0.3">
      <c r="A11" s="107"/>
      <c r="B11" s="108" t="s">
        <v>105</v>
      </c>
      <c r="C11" s="108"/>
      <c r="D11" s="8" t="s">
        <v>106</v>
      </c>
      <c r="E11" s="109" t="s">
        <v>107</v>
      </c>
      <c r="F11" s="109"/>
      <c r="G11" s="41" t="s">
        <v>108</v>
      </c>
      <c r="H11" s="41" t="s">
        <v>109</v>
      </c>
      <c r="I11" s="8" t="s">
        <v>94</v>
      </c>
      <c r="J11" s="8" t="s">
        <v>19</v>
      </c>
      <c r="K11" s="9"/>
      <c r="L11" s="50"/>
      <c r="M11" s="50"/>
      <c r="N11" s="50"/>
      <c r="O11" s="51">
        <v>50</v>
      </c>
      <c r="P11" s="51">
        <v>50</v>
      </c>
      <c r="Q11" s="52"/>
      <c r="R11" s="52"/>
      <c r="S11" s="52"/>
      <c r="T11" s="52"/>
      <c r="U11" s="52"/>
      <c r="V11" s="52"/>
      <c r="W11" s="10">
        <v>0</v>
      </c>
      <c r="X11" s="10">
        <v>0</v>
      </c>
      <c r="Y11" s="10">
        <f t="shared" si="0"/>
        <v>0</v>
      </c>
      <c r="Z11" s="60" t="s">
        <v>387</v>
      </c>
    </row>
    <row r="12" spans="1:26" ht="115.5" x14ac:dyDescent="0.3">
      <c r="A12" s="107"/>
      <c r="B12" s="108" t="s">
        <v>115</v>
      </c>
      <c r="C12" s="108"/>
      <c r="D12" s="8" t="s">
        <v>116</v>
      </c>
      <c r="E12" s="112" t="s">
        <v>117</v>
      </c>
      <c r="F12" s="112"/>
      <c r="G12" s="41" t="s">
        <v>118</v>
      </c>
      <c r="H12" s="41" t="s">
        <v>119</v>
      </c>
      <c r="I12" s="8" t="s">
        <v>120</v>
      </c>
      <c r="J12" s="1" t="s">
        <v>94</v>
      </c>
      <c r="K12" s="5"/>
      <c r="L12" s="50"/>
      <c r="M12" s="50"/>
      <c r="N12" s="50"/>
      <c r="O12" s="51">
        <f>100/3</f>
        <v>33.333333333333336</v>
      </c>
      <c r="P12" s="51">
        <f>100/3</f>
        <v>33.333333333333336</v>
      </c>
      <c r="Q12" s="51">
        <f>100/3</f>
        <v>33.333333333333336</v>
      </c>
      <c r="R12" s="9"/>
      <c r="S12" s="9"/>
      <c r="T12" s="9"/>
      <c r="U12" s="9"/>
      <c r="V12" s="9"/>
      <c r="W12" s="10">
        <v>0</v>
      </c>
      <c r="X12" s="10">
        <v>0</v>
      </c>
      <c r="Y12" s="10">
        <f t="shared" si="0"/>
        <v>0</v>
      </c>
      <c r="Z12" s="60" t="s">
        <v>387</v>
      </c>
    </row>
    <row r="13" spans="1:26" ht="150.75" customHeight="1" x14ac:dyDescent="0.3">
      <c r="A13" s="43" t="s">
        <v>257</v>
      </c>
      <c r="B13" s="127" t="s">
        <v>152</v>
      </c>
      <c r="C13" s="128"/>
      <c r="D13" s="8" t="s">
        <v>158</v>
      </c>
      <c r="E13" s="129" t="s">
        <v>159</v>
      </c>
      <c r="F13" s="130"/>
      <c r="G13" s="16" t="s">
        <v>160</v>
      </c>
      <c r="H13" s="16" t="s">
        <v>161</v>
      </c>
      <c r="I13" s="8" t="s">
        <v>162</v>
      </c>
      <c r="J13" s="8" t="s">
        <v>19</v>
      </c>
      <c r="K13" s="8"/>
      <c r="L13" s="51">
        <f>100/11</f>
        <v>9.0909090909090917</v>
      </c>
      <c r="M13" s="51">
        <f t="shared" ref="M13:V13" si="1">100/11</f>
        <v>9.0909090909090917</v>
      </c>
      <c r="N13" s="51">
        <f t="shared" si="1"/>
        <v>9.0909090909090917</v>
      </c>
      <c r="O13" s="51">
        <f t="shared" si="1"/>
        <v>9.0909090909090917</v>
      </c>
      <c r="P13" s="51">
        <f t="shared" si="1"/>
        <v>9.0909090909090917</v>
      </c>
      <c r="Q13" s="51">
        <f t="shared" si="1"/>
        <v>9.0909090909090917</v>
      </c>
      <c r="R13" s="51">
        <f t="shared" si="1"/>
        <v>9.0909090909090917</v>
      </c>
      <c r="S13" s="51">
        <f t="shared" si="1"/>
        <v>9.0909090909090917</v>
      </c>
      <c r="T13" s="51">
        <f t="shared" si="1"/>
        <v>9.0909090909090917</v>
      </c>
      <c r="U13" s="51">
        <f t="shared" si="1"/>
        <v>9.0909090909090917</v>
      </c>
      <c r="V13" s="51">
        <f t="shared" si="1"/>
        <v>9.0909090909090917</v>
      </c>
      <c r="W13" s="10">
        <v>0.2727</v>
      </c>
      <c r="X13" s="10">
        <v>0.20250000000000001</v>
      </c>
      <c r="Y13" s="10">
        <f t="shared" si="0"/>
        <v>0.20250000000000001</v>
      </c>
      <c r="Z13" s="61" t="s">
        <v>537</v>
      </c>
    </row>
    <row r="14" spans="1:26" x14ac:dyDescent="0.3">
      <c r="W14" s="63">
        <f>+AVERAGE(W6:W13)</f>
        <v>0.15908749999999999</v>
      </c>
      <c r="X14" s="63">
        <f>+AVERAGE(X6:X13)</f>
        <v>0.15031250000000002</v>
      </c>
    </row>
  </sheetData>
  <autoFilter ref="A4:Z13">
    <filterColumn colId="1" showButton="0"/>
    <filterColumn colId="4"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autoFilter>
  <mergeCells count="25">
    <mergeCell ref="A3:Z3"/>
    <mergeCell ref="A4:A5"/>
    <mergeCell ref="B4:C5"/>
    <mergeCell ref="D4:D5"/>
    <mergeCell ref="E4:F5"/>
    <mergeCell ref="G4:G5"/>
    <mergeCell ref="H4:H5"/>
    <mergeCell ref="I4:I5"/>
    <mergeCell ref="J4:J5"/>
    <mergeCell ref="K4:V4"/>
    <mergeCell ref="W4:Z4"/>
    <mergeCell ref="B13:C13"/>
    <mergeCell ref="E13:F13"/>
    <mergeCell ref="A6:A12"/>
    <mergeCell ref="B6:C8"/>
    <mergeCell ref="E6:F6"/>
    <mergeCell ref="E7:F7"/>
    <mergeCell ref="E8:F8"/>
    <mergeCell ref="B9:C10"/>
    <mergeCell ref="E9:F9"/>
    <mergeCell ref="E10:F10"/>
    <mergeCell ref="B11:C11"/>
    <mergeCell ref="E11:F11"/>
    <mergeCell ref="B12:C12"/>
    <mergeCell ref="E12:F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14"/>
  <sheetViews>
    <sheetView topLeftCell="G11" zoomScale="66" zoomScaleNormal="66" workbookViewId="0">
      <selection activeCell="X13" sqref="X13"/>
    </sheetView>
  </sheetViews>
  <sheetFormatPr baseColWidth="10" defaultRowHeight="16.5" x14ac:dyDescent="0.3"/>
  <cols>
    <col min="1" max="1" width="17.28515625" style="7" customWidth="1"/>
    <col min="2" max="3" width="11.42578125" style="7"/>
    <col min="4" max="4" width="11.42578125" style="21"/>
    <col min="5" max="5" width="30.42578125" style="7" customWidth="1"/>
    <col min="6" max="6" width="42.140625" style="7" customWidth="1"/>
    <col min="7" max="7" width="22.42578125" style="7" customWidth="1"/>
    <col min="8" max="8" width="19" style="7" customWidth="1"/>
    <col min="9" max="9" width="29" style="7" customWidth="1"/>
    <col min="10" max="10" width="13.5703125" style="7" customWidth="1"/>
    <col min="11" max="22" width="5.85546875" style="7" customWidth="1"/>
    <col min="23" max="23" width="13.140625" style="7" customWidth="1"/>
    <col min="24" max="24" width="14.42578125" style="7" customWidth="1"/>
    <col min="25" max="25" width="12.140625" style="7" customWidth="1"/>
    <col min="26" max="26" width="64.85546875" style="7" customWidth="1"/>
    <col min="27" max="16384" width="11.42578125" style="7"/>
  </cols>
  <sheetData>
    <row r="3" spans="1:26" ht="42" customHeight="1" x14ac:dyDescent="0.3">
      <c r="A3" s="105" t="s">
        <v>252</v>
      </c>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1:26" ht="39.75" customHeight="1" x14ac:dyDescent="0.3">
      <c r="A4" s="106" t="s">
        <v>251</v>
      </c>
      <c r="B4" s="106" t="s">
        <v>264</v>
      </c>
      <c r="C4" s="106"/>
      <c r="D4" s="106" t="s">
        <v>265</v>
      </c>
      <c r="E4" s="106" t="s">
        <v>266</v>
      </c>
      <c r="F4" s="106"/>
      <c r="G4" s="106" t="s">
        <v>267</v>
      </c>
      <c r="H4" s="106" t="s">
        <v>268</v>
      </c>
      <c r="I4" s="106" t="s">
        <v>269</v>
      </c>
      <c r="J4" s="106" t="s">
        <v>270</v>
      </c>
      <c r="K4" s="106" t="s">
        <v>0</v>
      </c>
      <c r="L4" s="106"/>
      <c r="M4" s="106"/>
      <c r="N4" s="106"/>
      <c r="O4" s="106"/>
      <c r="P4" s="106"/>
      <c r="Q4" s="106"/>
      <c r="R4" s="106"/>
      <c r="S4" s="106"/>
      <c r="T4" s="106"/>
      <c r="U4" s="106"/>
      <c r="V4" s="106"/>
      <c r="W4" s="106" t="s">
        <v>247</v>
      </c>
      <c r="X4" s="106"/>
      <c r="Y4" s="106"/>
      <c r="Z4" s="106"/>
    </row>
    <row r="5" spans="1:26" ht="59.25" customHeight="1" x14ac:dyDescent="0.3">
      <c r="A5" s="106"/>
      <c r="B5" s="106"/>
      <c r="C5" s="106"/>
      <c r="D5" s="106"/>
      <c r="E5" s="106"/>
      <c r="F5" s="106"/>
      <c r="G5" s="106"/>
      <c r="H5" s="106"/>
      <c r="I5" s="106"/>
      <c r="J5" s="106"/>
      <c r="K5" s="56" t="s">
        <v>1</v>
      </c>
      <c r="L5" s="56" t="s">
        <v>2</v>
      </c>
      <c r="M5" s="56" t="s">
        <v>3</v>
      </c>
      <c r="N5" s="56" t="s">
        <v>4</v>
      </c>
      <c r="O5" s="56" t="s">
        <v>5</v>
      </c>
      <c r="P5" s="56" t="s">
        <v>6</v>
      </c>
      <c r="Q5" s="56" t="s">
        <v>7</v>
      </c>
      <c r="R5" s="56" t="s">
        <v>8</v>
      </c>
      <c r="S5" s="56" t="s">
        <v>9</v>
      </c>
      <c r="T5" s="56" t="s">
        <v>10</v>
      </c>
      <c r="U5" s="56" t="s">
        <v>11</v>
      </c>
      <c r="V5" s="56" t="s">
        <v>12</v>
      </c>
      <c r="W5" s="42" t="s">
        <v>248</v>
      </c>
      <c r="X5" s="42" t="s">
        <v>249</v>
      </c>
      <c r="Y5" s="42" t="s">
        <v>250</v>
      </c>
      <c r="Z5" s="42" t="s">
        <v>271</v>
      </c>
    </row>
    <row r="6" spans="1:26" ht="141" customHeight="1" x14ac:dyDescent="0.3">
      <c r="A6" s="107" t="s">
        <v>255</v>
      </c>
      <c r="B6" s="108" t="s">
        <v>62</v>
      </c>
      <c r="C6" s="108"/>
      <c r="D6" s="8" t="s">
        <v>63</v>
      </c>
      <c r="E6" s="109" t="s">
        <v>64</v>
      </c>
      <c r="F6" s="109"/>
      <c r="G6" s="41" t="s">
        <v>65</v>
      </c>
      <c r="H6" s="41" t="s">
        <v>66</v>
      </c>
      <c r="I6" s="8" t="s">
        <v>67</v>
      </c>
      <c r="J6" s="8" t="s">
        <v>19</v>
      </c>
      <c r="K6" s="51">
        <f>100/2</f>
        <v>50</v>
      </c>
      <c r="L6" s="51">
        <f>100/2</f>
        <v>50</v>
      </c>
      <c r="M6" s="9"/>
      <c r="N6" s="9"/>
      <c r="O6" s="9"/>
      <c r="P6" s="9"/>
      <c r="Q6" s="9"/>
      <c r="R6" s="9"/>
      <c r="S6" s="9"/>
      <c r="T6" s="9"/>
      <c r="U6" s="9"/>
      <c r="V6" s="9"/>
      <c r="W6" s="10">
        <v>1</v>
      </c>
      <c r="X6" s="10">
        <v>1</v>
      </c>
      <c r="Y6" s="10">
        <f t="shared" ref="Y6:Y13" si="0">+X6/100%</f>
        <v>1</v>
      </c>
      <c r="Z6" s="40" t="s">
        <v>538</v>
      </c>
    </row>
    <row r="7" spans="1:26" ht="165" x14ac:dyDescent="0.3">
      <c r="A7" s="107"/>
      <c r="B7" s="108"/>
      <c r="C7" s="108"/>
      <c r="D7" s="8" t="s">
        <v>73</v>
      </c>
      <c r="E7" s="109" t="s">
        <v>74</v>
      </c>
      <c r="F7" s="109"/>
      <c r="G7" s="41" t="s">
        <v>75</v>
      </c>
      <c r="H7" s="41" t="s">
        <v>76</v>
      </c>
      <c r="I7" s="8" t="s">
        <v>77</v>
      </c>
      <c r="J7" s="8" t="s">
        <v>78</v>
      </c>
      <c r="K7" s="13"/>
      <c r="L7" s="13"/>
      <c r="M7" s="13"/>
      <c r="N7" s="13"/>
      <c r="O7" s="50"/>
      <c r="P7" s="44">
        <f>100/2</f>
        <v>50</v>
      </c>
      <c r="Q7" s="13"/>
      <c r="R7" s="13"/>
      <c r="S7" s="44">
        <f>100/2</f>
        <v>50</v>
      </c>
      <c r="T7" s="13"/>
      <c r="U7" s="13"/>
      <c r="V7" s="13"/>
      <c r="W7" s="10">
        <v>0</v>
      </c>
      <c r="X7" s="10">
        <v>0</v>
      </c>
      <c r="Y7" s="10">
        <f t="shared" si="0"/>
        <v>0</v>
      </c>
      <c r="Z7" s="60" t="s">
        <v>387</v>
      </c>
    </row>
    <row r="8" spans="1:26" ht="66" x14ac:dyDescent="0.3">
      <c r="A8" s="107"/>
      <c r="B8" s="108"/>
      <c r="C8" s="108"/>
      <c r="D8" s="8" t="s">
        <v>79</v>
      </c>
      <c r="E8" s="112" t="s">
        <v>80</v>
      </c>
      <c r="F8" s="112"/>
      <c r="G8" s="41" t="s">
        <v>81</v>
      </c>
      <c r="H8" s="41" t="s">
        <v>82</v>
      </c>
      <c r="I8" s="1" t="s">
        <v>78</v>
      </c>
      <c r="J8" s="8" t="s">
        <v>19</v>
      </c>
      <c r="K8" s="14"/>
      <c r="L8" s="1"/>
      <c r="M8" s="50"/>
      <c r="N8" s="50"/>
      <c r="O8" s="44">
        <f>100/3</f>
        <v>33.333333333333336</v>
      </c>
      <c r="P8" s="1"/>
      <c r="Q8" s="1"/>
      <c r="R8" s="44">
        <f>100/3</f>
        <v>33.333333333333336</v>
      </c>
      <c r="S8" s="1"/>
      <c r="T8" s="1"/>
      <c r="U8" s="44">
        <f>100/3</f>
        <v>33.333333333333336</v>
      </c>
      <c r="V8" s="1"/>
      <c r="W8" s="10">
        <v>0</v>
      </c>
      <c r="X8" s="10">
        <v>0</v>
      </c>
      <c r="Y8" s="10">
        <f t="shared" si="0"/>
        <v>0</v>
      </c>
      <c r="Z8" s="60" t="s">
        <v>387</v>
      </c>
    </row>
    <row r="9" spans="1:26" ht="66" x14ac:dyDescent="0.3">
      <c r="A9" s="107"/>
      <c r="B9" s="113" t="s">
        <v>83</v>
      </c>
      <c r="C9" s="113"/>
      <c r="D9" s="8" t="s">
        <v>84</v>
      </c>
      <c r="E9" s="109" t="s">
        <v>85</v>
      </c>
      <c r="F9" s="109"/>
      <c r="G9" s="41" t="s">
        <v>86</v>
      </c>
      <c r="H9" s="41" t="s">
        <v>87</v>
      </c>
      <c r="I9" s="8" t="s">
        <v>88</v>
      </c>
      <c r="J9" s="8" t="s">
        <v>89</v>
      </c>
      <c r="K9" s="14"/>
      <c r="L9" s="1"/>
      <c r="M9" s="1"/>
      <c r="N9" s="8"/>
      <c r="O9" s="8"/>
      <c r="P9" s="44">
        <f>100/7</f>
        <v>14.285714285714286</v>
      </c>
      <c r="Q9" s="44">
        <f>100/7</f>
        <v>14.285714285714286</v>
      </c>
      <c r="R9" s="44">
        <f>100/7</f>
        <v>14.285714285714286</v>
      </c>
      <c r="S9" s="44">
        <f>100/7</f>
        <v>14.285714285714286</v>
      </c>
      <c r="T9" s="44">
        <v>14.285714285714286</v>
      </c>
      <c r="U9" s="44">
        <v>14.285714285714286</v>
      </c>
      <c r="V9" s="44">
        <v>14.285714285714286</v>
      </c>
      <c r="W9" s="10">
        <v>0</v>
      </c>
      <c r="X9" s="10">
        <v>0</v>
      </c>
      <c r="Y9" s="10">
        <f t="shared" si="0"/>
        <v>0</v>
      </c>
      <c r="Z9" s="60" t="s">
        <v>387</v>
      </c>
    </row>
    <row r="10" spans="1:26" ht="66" x14ac:dyDescent="0.3">
      <c r="A10" s="107"/>
      <c r="B10" s="113"/>
      <c r="C10" s="113"/>
      <c r="D10" s="8" t="s">
        <v>90</v>
      </c>
      <c r="E10" s="109" t="s">
        <v>91</v>
      </c>
      <c r="F10" s="109"/>
      <c r="G10" s="41" t="s">
        <v>92</v>
      </c>
      <c r="H10" s="41" t="s">
        <v>93</v>
      </c>
      <c r="I10" s="8" t="s">
        <v>94</v>
      </c>
      <c r="J10" s="8" t="s">
        <v>95</v>
      </c>
      <c r="K10" s="13"/>
      <c r="L10" s="50"/>
      <c r="M10" s="50"/>
      <c r="N10" s="50"/>
      <c r="O10" s="51">
        <v>50</v>
      </c>
      <c r="P10" s="44">
        <v>50</v>
      </c>
      <c r="Q10" s="9"/>
      <c r="R10" s="9"/>
      <c r="S10" s="9"/>
      <c r="T10" s="9"/>
      <c r="U10" s="9"/>
      <c r="V10" s="9"/>
      <c r="W10" s="10">
        <v>0</v>
      </c>
      <c r="X10" s="10">
        <v>0</v>
      </c>
      <c r="Y10" s="10">
        <f t="shared" si="0"/>
        <v>0</v>
      </c>
      <c r="Z10" s="60" t="s">
        <v>387</v>
      </c>
    </row>
    <row r="11" spans="1:26" ht="66" x14ac:dyDescent="0.3">
      <c r="A11" s="107"/>
      <c r="B11" s="108" t="s">
        <v>105</v>
      </c>
      <c r="C11" s="108"/>
      <c r="D11" s="8" t="s">
        <v>106</v>
      </c>
      <c r="E11" s="109" t="s">
        <v>107</v>
      </c>
      <c r="F11" s="109"/>
      <c r="G11" s="41" t="s">
        <v>108</v>
      </c>
      <c r="H11" s="41" t="s">
        <v>109</v>
      </c>
      <c r="I11" s="8" t="s">
        <v>94</v>
      </c>
      <c r="J11" s="8" t="s">
        <v>19</v>
      </c>
      <c r="K11" s="9"/>
      <c r="L11" s="50"/>
      <c r="M11" s="50"/>
      <c r="N11" s="50"/>
      <c r="O11" s="51">
        <v>50</v>
      </c>
      <c r="P11" s="51">
        <v>50</v>
      </c>
      <c r="Q11" s="52"/>
      <c r="R11" s="52"/>
      <c r="S11" s="52"/>
      <c r="T11" s="52"/>
      <c r="U11" s="52"/>
      <c r="V11" s="52"/>
      <c r="W11" s="10">
        <v>0</v>
      </c>
      <c r="X11" s="10">
        <v>0</v>
      </c>
      <c r="Y11" s="10">
        <f t="shared" si="0"/>
        <v>0</v>
      </c>
      <c r="Z11" s="60" t="s">
        <v>387</v>
      </c>
    </row>
    <row r="12" spans="1:26" ht="115.5" x14ac:dyDescent="0.3">
      <c r="A12" s="107"/>
      <c r="B12" s="108" t="s">
        <v>115</v>
      </c>
      <c r="C12" s="108"/>
      <c r="D12" s="8" t="s">
        <v>116</v>
      </c>
      <c r="E12" s="112" t="s">
        <v>117</v>
      </c>
      <c r="F12" s="112"/>
      <c r="G12" s="41" t="s">
        <v>118</v>
      </c>
      <c r="H12" s="41" t="s">
        <v>119</v>
      </c>
      <c r="I12" s="8" t="s">
        <v>120</v>
      </c>
      <c r="J12" s="1" t="s">
        <v>94</v>
      </c>
      <c r="K12" s="5"/>
      <c r="L12" s="50"/>
      <c r="M12" s="50"/>
      <c r="N12" s="50"/>
      <c r="O12" s="51">
        <f>100/3</f>
        <v>33.333333333333336</v>
      </c>
      <c r="P12" s="51">
        <f>100/3</f>
        <v>33.333333333333336</v>
      </c>
      <c r="Q12" s="51">
        <f>100/3</f>
        <v>33.333333333333336</v>
      </c>
      <c r="R12" s="9"/>
      <c r="S12" s="9"/>
      <c r="T12" s="9"/>
      <c r="U12" s="9"/>
      <c r="V12" s="9"/>
      <c r="W12" s="10">
        <v>0</v>
      </c>
      <c r="X12" s="10">
        <v>0</v>
      </c>
      <c r="Y12" s="10">
        <f t="shared" si="0"/>
        <v>0</v>
      </c>
      <c r="Z12" s="60" t="s">
        <v>387</v>
      </c>
    </row>
    <row r="13" spans="1:26" ht="150.75" customHeight="1" x14ac:dyDescent="0.3">
      <c r="A13" s="43" t="s">
        <v>257</v>
      </c>
      <c r="B13" s="127" t="s">
        <v>152</v>
      </c>
      <c r="C13" s="128"/>
      <c r="D13" s="8" t="s">
        <v>158</v>
      </c>
      <c r="E13" s="129" t="s">
        <v>159</v>
      </c>
      <c r="F13" s="130"/>
      <c r="G13" s="16" t="s">
        <v>160</v>
      </c>
      <c r="H13" s="16" t="s">
        <v>161</v>
      </c>
      <c r="I13" s="8" t="s">
        <v>162</v>
      </c>
      <c r="J13" s="8" t="s">
        <v>19</v>
      </c>
      <c r="K13" s="8"/>
      <c r="L13" s="51">
        <f>100/11</f>
        <v>9.0909090909090917</v>
      </c>
      <c r="M13" s="51">
        <f t="shared" ref="M13:V13" si="1">100/11</f>
        <v>9.0909090909090917</v>
      </c>
      <c r="N13" s="51">
        <f t="shared" si="1"/>
        <v>9.0909090909090917</v>
      </c>
      <c r="O13" s="51">
        <f t="shared" si="1"/>
        <v>9.0909090909090917</v>
      </c>
      <c r="P13" s="51">
        <f t="shared" si="1"/>
        <v>9.0909090909090917</v>
      </c>
      <c r="Q13" s="51">
        <f t="shared" si="1"/>
        <v>9.0909090909090917</v>
      </c>
      <c r="R13" s="51">
        <f t="shared" si="1"/>
        <v>9.0909090909090917</v>
      </c>
      <c r="S13" s="51">
        <f t="shared" si="1"/>
        <v>9.0909090909090917</v>
      </c>
      <c r="T13" s="51">
        <f t="shared" si="1"/>
        <v>9.0909090909090917</v>
      </c>
      <c r="U13" s="51">
        <f t="shared" si="1"/>
        <v>9.0909090909090917</v>
      </c>
      <c r="V13" s="51">
        <f t="shared" si="1"/>
        <v>9.0909090909090917</v>
      </c>
      <c r="W13" s="10">
        <v>0.2727</v>
      </c>
      <c r="X13" s="10">
        <v>0.20250000000000001</v>
      </c>
      <c r="Y13" s="10">
        <f t="shared" si="0"/>
        <v>0.20250000000000001</v>
      </c>
      <c r="Z13" s="61" t="s">
        <v>395</v>
      </c>
    </row>
    <row r="14" spans="1:26" x14ac:dyDescent="0.3">
      <c r="W14" s="63">
        <f>+AVERAGE(W6:W13)</f>
        <v>0.15908749999999999</v>
      </c>
      <c r="X14" s="63">
        <f>+AVERAGE(X6:X13)</f>
        <v>0.15031250000000002</v>
      </c>
    </row>
  </sheetData>
  <autoFilter ref="A4:Z13">
    <filterColumn colId="1" showButton="0"/>
    <filterColumn colId="4"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autoFilter>
  <mergeCells count="25">
    <mergeCell ref="A3:Z3"/>
    <mergeCell ref="A4:A5"/>
    <mergeCell ref="B4:C5"/>
    <mergeCell ref="D4:D5"/>
    <mergeCell ref="E4:F5"/>
    <mergeCell ref="G4:G5"/>
    <mergeCell ref="H4:H5"/>
    <mergeCell ref="I4:I5"/>
    <mergeCell ref="J4:J5"/>
    <mergeCell ref="K4:V4"/>
    <mergeCell ref="W4:Z4"/>
    <mergeCell ref="B13:C13"/>
    <mergeCell ref="E13:F13"/>
    <mergeCell ref="A6:A12"/>
    <mergeCell ref="B6:C8"/>
    <mergeCell ref="E6:F6"/>
    <mergeCell ref="E7:F7"/>
    <mergeCell ref="E8:F8"/>
    <mergeCell ref="B9:C10"/>
    <mergeCell ref="E9:F9"/>
    <mergeCell ref="E10:F10"/>
    <mergeCell ref="B11:C11"/>
    <mergeCell ref="E11:F11"/>
    <mergeCell ref="B12:C12"/>
    <mergeCell ref="E12:F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Presentación</vt:lpstr>
      <vt:lpstr>Matriz general</vt:lpstr>
      <vt:lpstr>Nive central</vt:lpstr>
      <vt:lpstr>Antonio Nariño</vt:lpstr>
      <vt:lpstr>Barrios Unidos</vt:lpstr>
      <vt:lpstr>Bosa</vt:lpstr>
      <vt:lpstr>Candelaria</vt:lpstr>
      <vt:lpstr>Ciudad Bolívar</vt:lpstr>
      <vt:lpstr>Chapinero</vt:lpstr>
      <vt:lpstr>Engativa</vt:lpstr>
      <vt:lpstr>Fontibón</vt:lpstr>
      <vt:lpstr>Kennedy</vt:lpstr>
      <vt:lpstr>Mártires</vt:lpstr>
      <vt:lpstr>Puente Aranda</vt:lpstr>
      <vt:lpstr>Rafael Uribe</vt:lpstr>
      <vt:lpstr>Santafe</vt:lpstr>
      <vt:lpstr>San cristobal</vt:lpstr>
      <vt:lpstr>Suba</vt:lpstr>
      <vt:lpstr>Teusaquillo</vt:lpstr>
      <vt:lpstr>Tunjuelito</vt:lpstr>
      <vt:lpstr>Sumapaz</vt:lpstr>
      <vt:lpstr>Usme</vt:lpstr>
      <vt:lpstr>Usaquén</vt:lpstr>
      <vt:lpstr>Anexo 5.2.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CONTROL INTERNO</cp:lastModifiedBy>
  <dcterms:created xsi:type="dcterms:W3CDTF">2020-03-26T12:18:23Z</dcterms:created>
  <dcterms:modified xsi:type="dcterms:W3CDTF">2020-05-08T23:58:08Z</dcterms:modified>
</cp:coreProperties>
</file>