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codeName="ThisWorkbook" defaultThemeVersion="124226"/>
  <xr:revisionPtr revIDLastSave="0" documentId="13_ncr:1_{A9E7D0D4-C6B9-44D8-AFFF-67407E2EC5D8}" xr6:coauthVersionLast="45" xr6:coauthVersionMax="45" xr10:uidLastSave="{00000000-0000-0000-0000-000000000000}"/>
  <bookViews>
    <workbookView xWindow="-110" yWindow="-110" windowWidth="19420" windowHeight="10420" tabRatio="803" firstSheet="1" activeTab="2" xr2:uid="{00000000-000D-0000-FFFF-FFFF00000000}"/>
  </bookViews>
  <sheets>
    <sheet name="Operativos" sheetId="13" state="hidden" r:id="rId1"/>
    <sheet name="GPTL - GCI" sheetId="45" r:id="rId2"/>
    <sheet name="IVC" sheetId="24" r:id="rId3"/>
    <sheet name="Impulsos procesales" sheetId="1" r:id="rId4"/>
    <sheet name="Fallos" sheetId="15" r:id="rId5"/>
    <sheet name="A. Adtivas Terminadas" sheetId="17" r:id="rId6"/>
    <sheet name="A. Adtivas Primera Instancia" sheetId="18" r:id="rId7"/>
    <sheet name="Espacio Público" sheetId="19" r:id="rId8"/>
    <sheet name="Actividad Económica" sheetId="20" r:id="rId9"/>
    <sheet name="Obras y Urbanismo" sheetId="21" r:id="rId10"/>
    <sheet name="Act.Adtivas Terminadas" sheetId="4" state="hidden" r:id="rId11"/>
    <sheet name="Act.Adtivas Primera Instancia" sheetId="5" state="hidden" r:id="rId12"/>
    <sheet name="PROPUESTA DE AJUSTE" sheetId="10" state="hidden" r:id="rId13"/>
    <sheet name="Cerros" sheetId="22" r:id="rId14"/>
    <sheet name="Río" sheetId="23" r:id="rId15"/>
  </sheets>
  <externalReferences>
    <externalReference r:id="rId16"/>
  </externalReferences>
  <definedNames>
    <definedName name="_xlnm.Print_Area" localSheetId="0">Operativos!$A$1:$AP$23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16" i="24" l="1"/>
  <c r="V15" i="24"/>
  <c r="V14" i="24"/>
  <c r="F22" i="15" l="1"/>
  <c r="F7" i="15"/>
  <c r="F8" i="15"/>
  <c r="F9" i="15"/>
  <c r="F10" i="15"/>
  <c r="F11" i="15"/>
  <c r="F12" i="15"/>
  <c r="F13" i="15"/>
  <c r="F14" i="15"/>
  <c r="F15" i="15"/>
  <c r="F16" i="15"/>
  <c r="F17" i="15"/>
  <c r="F18" i="15"/>
  <c r="F19" i="15"/>
  <c r="F20" i="15"/>
  <c r="F21" i="15"/>
  <c r="F23" i="15"/>
  <c r="F24" i="15"/>
  <c r="F25" i="15"/>
  <c r="F6" i="15"/>
  <c r="V23" i="45" l="1"/>
  <c r="V22" i="45"/>
  <c r="V16" i="45"/>
  <c r="V14" i="45"/>
  <c r="V20" i="45"/>
  <c r="V19" i="45"/>
  <c r="V18" i="45"/>
  <c r="V26" i="45"/>
  <c r="V25" i="45"/>
  <c r="V24" i="45"/>
  <c r="V21" i="45"/>
  <c r="V17" i="45"/>
  <c r="V15" i="45"/>
  <c r="V13" i="45"/>
  <c r="V8" i="45"/>
  <c r="V7" i="45"/>
  <c r="V6" i="45"/>
  <c r="V5" i="45"/>
  <c r="E23" i="21"/>
  <c r="E21" i="21"/>
  <c r="E17" i="21"/>
  <c r="Q26" i="20"/>
  <c r="P26" i="20"/>
  <c r="O26" i="20"/>
  <c r="N26" i="20"/>
  <c r="M26" i="20"/>
  <c r="L26" i="20"/>
  <c r="K26" i="20"/>
  <c r="J26" i="20"/>
  <c r="I26" i="20"/>
  <c r="H26" i="20"/>
  <c r="G26" i="20"/>
  <c r="F26" i="20"/>
  <c r="E23" i="20"/>
  <c r="E18" i="20"/>
  <c r="E17" i="20"/>
  <c r="Q26" i="19"/>
  <c r="P26" i="19"/>
  <c r="O26" i="19"/>
  <c r="N26" i="19"/>
  <c r="M26" i="19"/>
  <c r="L26" i="19"/>
  <c r="K26" i="19"/>
  <c r="J26" i="19"/>
  <c r="I26" i="19"/>
  <c r="H26" i="19"/>
  <c r="G26" i="19"/>
  <c r="F26" i="19"/>
  <c r="E24" i="19"/>
  <c r="E23" i="19"/>
  <c r="E22" i="19"/>
  <c r="E18" i="19"/>
  <c r="E17" i="19"/>
  <c r="Q26" i="18"/>
  <c r="P26" i="18"/>
  <c r="O26" i="18"/>
  <c r="N26" i="18"/>
  <c r="M26" i="18"/>
  <c r="L26" i="18"/>
  <c r="K26" i="18"/>
  <c r="J26" i="18"/>
  <c r="I26" i="18"/>
  <c r="H26" i="18"/>
  <c r="G26" i="18"/>
  <c r="F26" i="18"/>
  <c r="E24" i="17"/>
  <c r="Q26" i="15"/>
  <c r="P26" i="15"/>
  <c r="O26" i="15"/>
  <c r="N26" i="15"/>
  <c r="M26" i="15"/>
  <c r="L26" i="15"/>
  <c r="K26" i="15"/>
  <c r="J26" i="15"/>
  <c r="I26" i="15"/>
  <c r="H26" i="15"/>
  <c r="G26" i="15"/>
  <c r="F26" i="15"/>
  <c r="Q26" i="1"/>
  <c r="P26" i="1"/>
  <c r="O26" i="1"/>
  <c r="N26" i="1"/>
  <c r="M26" i="1"/>
  <c r="L26" i="1"/>
  <c r="K26" i="1"/>
  <c r="J26" i="1"/>
  <c r="I26" i="1"/>
  <c r="H26" i="1"/>
  <c r="G26" i="1"/>
  <c r="R26" i="15" l="1"/>
  <c r="R26" i="20"/>
  <c r="R26" i="19"/>
  <c r="E19" i="18"/>
  <c r="E19" i="17"/>
  <c r="E19" i="15"/>
  <c r="E18" i="21"/>
  <c r="E18" i="18"/>
  <c r="E18" i="17"/>
  <c r="E18" i="15"/>
  <c r="E17" i="18"/>
  <c r="E17" i="17"/>
  <c r="E17" i="15"/>
  <c r="E10" i="23"/>
  <c r="E16" i="21"/>
  <c r="E16" i="20"/>
  <c r="E16" i="19"/>
  <c r="E16" i="18"/>
  <c r="E16" i="17"/>
  <c r="E16" i="15"/>
  <c r="D11" i="23"/>
  <c r="D11" i="22"/>
  <c r="D26" i="21"/>
  <c r="D26" i="20"/>
  <c r="D26" i="19"/>
  <c r="D26" i="18"/>
  <c r="D26" i="17"/>
  <c r="D26" i="15"/>
  <c r="D26" i="1"/>
  <c r="F11" i="23"/>
  <c r="G11" i="23"/>
  <c r="H11" i="23"/>
  <c r="I11" i="23"/>
  <c r="J11" i="23"/>
  <c r="K11" i="23"/>
  <c r="L11" i="23"/>
  <c r="M11" i="23"/>
  <c r="N11" i="23"/>
  <c r="O11" i="23"/>
  <c r="P11" i="23"/>
  <c r="Q11" i="23"/>
  <c r="F11" i="22"/>
  <c r="G11" i="22"/>
  <c r="H11" i="22"/>
  <c r="I11" i="22"/>
  <c r="J11" i="22"/>
  <c r="K11" i="22"/>
  <c r="L11" i="22"/>
  <c r="M11" i="22"/>
  <c r="N11" i="22"/>
  <c r="O11" i="22"/>
  <c r="P11" i="22"/>
  <c r="Q11" i="22"/>
  <c r="F24" i="1"/>
  <c r="E24" i="1" s="1"/>
  <c r="F26" i="21"/>
  <c r="G26" i="21"/>
  <c r="H26" i="21"/>
  <c r="I26" i="21"/>
  <c r="J26" i="21"/>
  <c r="K26" i="21"/>
  <c r="L26" i="21"/>
  <c r="M26" i="21"/>
  <c r="N26" i="21"/>
  <c r="O26" i="21"/>
  <c r="P26" i="21"/>
  <c r="Q26" i="21"/>
  <c r="Q26" i="17"/>
  <c r="P26" i="17"/>
  <c r="O26" i="17"/>
  <c r="N26" i="17"/>
  <c r="M26" i="17"/>
  <c r="L26" i="17"/>
  <c r="K26" i="17"/>
  <c r="J26" i="17"/>
  <c r="I26" i="17"/>
  <c r="H26" i="17"/>
  <c r="G26" i="17"/>
  <c r="F26" i="17"/>
  <c r="F7" i="1"/>
  <c r="F8" i="1"/>
  <c r="F9" i="1"/>
  <c r="F11" i="1"/>
  <c r="F12" i="1"/>
  <c r="F13" i="1"/>
  <c r="F14" i="1"/>
  <c r="F15" i="1"/>
  <c r="F16" i="1"/>
  <c r="E16" i="1" s="1"/>
  <c r="F17" i="1"/>
  <c r="E17" i="1" s="1"/>
  <c r="F18" i="1"/>
  <c r="E18" i="1" s="1"/>
  <c r="F19" i="1"/>
  <c r="E19" i="1" s="1"/>
  <c r="F20" i="1"/>
  <c r="F21" i="1"/>
  <c r="F23" i="1"/>
  <c r="E23" i="1" s="1"/>
  <c r="F6" i="1"/>
  <c r="R11" i="22" l="1"/>
  <c r="R11" i="23"/>
  <c r="R26" i="21"/>
  <c r="F26" i="1"/>
  <c r="R26" i="1" s="1"/>
  <c r="R26" i="17"/>
  <c r="R26" i="18"/>
  <c r="V6" i="24"/>
  <c r="V7" i="24"/>
  <c r="V8" i="24"/>
  <c r="V9" i="24"/>
  <c r="V10" i="24"/>
  <c r="V11" i="24"/>
  <c r="V12" i="24"/>
  <c r="V13" i="24"/>
  <c r="V5" i="24"/>
  <c r="B9" i="24"/>
  <c r="B11" i="24"/>
  <c r="B10" i="24" l="1"/>
  <c r="B8" i="24"/>
  <c r="B7" i="24"/>
  <c r="B5" i="24"/>
  <c r="B13" i="24"/>
  <c r="B12" i="24"/>
  <c r="B6" i="24"/>
  <c r="E6" i="15" l="1"/>
  <c r="E7" i="15"/>
  <c r="E9" i="23"/>
  <c r="E8" i="23"/>
  <c r="E7" i="23"/>
  <c r="E6" i="23"/>
  <c r="E10" i="22"/>
  <c r="E9" i="22"/>
  <c r="E8" i="22"/>
  <c r="E7" i="22"/>
  <c r="E6" i="22"/>
  <c r="E11" i="22" l="1"/>
  <c r="E11" i="23"/>
  <c r="E25" i="21"/>
  <c r="E24" i="21"/>
  <c r="E22" i="21"/>
  <c r="E20" i="21"/>
  <c r="E13" i="21"/>
  <c r="E10" i="21"/>
  <c r="E9" i="21"/>
  <c r="E8" i="21"/>
  <c r="E6" i="21"/>
  <c r="E25" i="20"/>
  <c r="E13" i="20"/>
  <c r="E10" i="20"/>
  <c r="E9" i="20"/>
  <c r="E7" i="20"/>
  <c r="E6" i="20"/>
  <c r="E15" i="18"/>
  <c r="E7" i="17"/>
  <c r="E8" i="17"/>
  <c r="E9" i="17"/>
  <c r="E10" i="17"/>
  <c r="E11" i="17"/>
  <c r="E12" i="17"/>
  <c r="E13" i="17"/>
  <c r="E14" i="17"/>
  <c r="E15" i="17"/>
  <c r="E20" i="17"/>
  <c r="E21" i="17"/>
  <c r="E25" i="17"/>
  <c r="E6" i="17"/>
  <c r="E26" i="17" l="1"/>
  <c r="E26" i="20"/>
  <c r="E26" i="21"/>
  <c r="E13" i="19"/>
  <c r="E10" i="19"/>
  <c r="E9" i="19"/>
  <c r="E8" i="19"/>
  <c r="E7" i="19"/>
  <c r="E6" i="19"/>
  <c r="E26" i="19" l="1"/>
  <c r="E8" i="15"/>
  <c r="E9" i="15"/>
  <c r="E11" i="15"/>
  <c r="E12" i="15"/>
  <c r="E13" i="15"/>
  <c r="E14" i="15"/>
  <c r="E15" i="15"/>
  <c r="E20" i="15"/>
  <c r="E21" i="15"/>
  <c r="E23" i="15"/>
  <c r="E24" i="15"/>
  <c r="E7" i="1"/>
  <c r="E8" i="1"/>
  <c r="E9" i="1"/>
  <c r="E11" i="1"/>
  <c r="E12" i="1"/>
  <c r="E13" i="1"/>
  <c r="E14" i="1"/>
  <c r="E15" i="1"/>
  <c r="E20" i="1"/>
  <c r="E21" i="1"/>
  <c r="E6" i="1"/>
  <c r="E26" i="15" l="1"/>
  <c r="E26" i="1"/>
  <c r="AA22" i="13"/>
  <c r="AB22" i="13" s="1"/>
  <c r="X22" i="13"/>
  <c r="Y22" i="13" s="1"/>
  <c r="Q22" i="13"/>
  <c r="R22" i="13" s="1"/>
  <c r="N22" i="13"/>
  <c r="O22" i="13" s="1"/>
  <c r="G22" i="13"/>
  <c r="H22" i="13" s="1"/>
  <c r="D22" i="13"/>
  <c r="E22" i="13" s="1"/>
  <c r="AA21" i="13"/>
  <c r="AB21" i="13" s="1"/>
  <c r="X21" i="13"/>
  <c r="Y21" i="13" s="1"/>
  <c r="Q21" i="13"/>
  <c r="R21" i="13" s="1"/>
  <c r="N21" i="13"/>
  <c r="O21" i="13" s="1"/>
  <c r="G21" i="13"/>
  <c r="H21" i="13" s="1"/>
  <c r="D21" i="13"/>
  <c r="E21" i="13" s="1"/>
  <c r="AA20" i="13"/>
  <c r="AB20" i="13" s="1"/>
  <c r="X20" i="13"/>
  <c r="Y20" i="13" s="1"/>
  <c r="Q20" i="13"/>
  <c r="R20" i="13" s="1"/>
  <c r="N20" i="13"/>
  <c r="O20" i="13" s="1"/>
  <c r="G20" i="13"/>
  <c r="H20" i="13" s="1"/>
  <c r="D20" i="13"/>
  <c r="E20" i="13" s="1"/>
  <c r="AA19" i="13"/>
  <c r="AB19" i="13" s="1"/>
  <c r="X19" i="13"/>
  <c r="Y19" i="13" s="1"/>
  <c r="Q19" i="13"/>
  <c r="R19" i="13" s="1"/>
  <c r="N19" i="13"/>
  <c r="O19" i="13" s="1"/>
  <c r="G19" i="13"/>
  <c r="H19" i="13" s="1"/>
  <c r="D19" i="13"/>
  <c r="E19" i="13" s="1"/>
  <c r="AA18" i="13"/>
  <c r="AB18" i="13" s="1"/>
  <c r="X18" i="13"/>
  <c r="Y18" i="13" s="1"/>
  <c r="Q18" i="13"/>
  <c r="R18" i="13" s="1"/>
  <c r="N18" i="13"/>
  <c r="O18" i="13" s="1"/>
  <c r="G18" i="13"/>
  <c r="H18" i="13" s="1"/>
  <c r="D18" i="13"/>
  <c r="E18" i="13" s="1"/>
  <c r="AA17" i="13"/>
  <c r="AB17" i="13" s="1"/>
  <c r="X17" i="13"/>
  <c r="Y17" i="13" s="1"/>
  <c r="Q17" i="13"/>
  <c r="R17" i="13" s="1"/>
  <c r="N17" i="13"/>
  <c r="O17" i="13" s="1"/>
  <c r="G17" i="13"/>
  <c r="H17" i="13" s="1"/>
  <c r="D17" i="13"/>
  <c r="E17" i="13" s="1"/>
  <c r="AA16" i="13"/>
  <c r="AB16" i="13" s="1"/>
  <c r="X16" i="13"/>
  <c r="Y16" i="13" s="1"/>
  <c r="Q16" i="13"/>
  <c r="R16" i="13" s="1"/>
  <c r="N16" i="13"/>
  <c r="O16" i="13" s="1"/>
  <c r="G16" i="13"/>
  <c r="H16" i="13" s="1"/>
  <c r="D16" i="13"/>
  <c r="E16" i="13" s="1"/>
  <c r="AA15" i="13"/>
  <c r="AB15" i="13" s="1"/>
  <c r="X15" i="13"/>
  <c r="Y15" i="13" s="1"/>
  <c r="Q15" i="13"/>
  <c r="R15" i="13" s="1"/>
  <c r="N15" i="13"/>
  <c r="O15" i="13" s="1"/>
  <c r="G15" i="13"/>
  <c r="H15" i="13" s="1"/>
  <c r="D15" i="13"/>
  <c r="E15" i="13" s="1"/>
  <c r="AK14" i="13"/>
  <c r="AL14" i="13" s="1"/>
  <c r="AH14" i="13"/>
  <c r="AA14" i="13"/>
  <c r="AB14" i="13" s="1"/>
  <c r="X14" i="13"/>
  <c r="Y14" i="13" s="1"/>
  <c r="Q14" i="13"/>
  <c r="R14" i="13" s="1"/>
  <c r="N14" i="13"/>
  <c r="O14" i="13" s="1"/>
  <c r="G14" i="13"/>
  <c r="H14" i="13" s="1"/>
  <c r="D14" i="13"/>
  <c r="E14" i="13" s="1"/>
  <c r="AK13" i="13"/>
  <c r="AL13" i="13" s="1"/>
  <c r="AH13" i="13"/>
  <c r="AI13" i="13" s="1"/>
  <c r="AA13" i="13"/>
  <c r="AB13" i="13" s="1"/>
  <c r="X13" i="13"/>
  <c r="Y13" i="13" s="1"/>
  <c r="Q13" i="13"/>
  <c r="R13" i="13" s="1"/>
  <c r="N13" i="13"/>
  <c r="O13" i="13" s="1"/>
  <c r="G13" i="13"/>
  <c r="H13" i="13" s="1"/>
  <c r="D13" i="13"/>
  <c r="E13" i="13" s="1"/>
  <c r="AK12" i="13"/>
  <c r="AL12" i="13" s="1"/>
  <c r="AH12" i="13"/>
  <c r="AI12" i="13" s="1"/>
  <c r="AA12" i="13"/>
  <c r="AB12" i="13" s="1"/>
  <c r="X12" i="13"/>
  <c r="Y12" i="13" s="1"/>
  <c r="Q12" i="13"/>
  <c r="R12" i="13" s="1"/>
  <c r="N12" i="13"/>
  <c r="O12" i="13" s="1"/>
  <c r="G12" i="13"/>
  <c r="H12" i="13" s="1"/>
  <c r="D12" i="13"/>
  <c r="E12" i="13" s="1"/>
  <c r="AK11" i="13"/>
  <c r="AL11" i="13" s="1"/>
  <c r="AH11" i="13"/>
  <c r="AI11" i="13" s="1"/>
  <c r="AA11" i="13"/>
  <c r="AB11" i="13" s="1"/>
  <c r="X11" i="13"/>
  <c r="Y11" i="13" s="1"/>
  <c r="Q11" i="13"/>
  <c r="R11" i="13" s="1"/>
  <c r="N11" i="13"/>
  <c r="O11" i="13" s="1"/>
  <c r="G11" i="13"/>
  <c r="H11" i="13" s="1"/>
  <c r="D11" i="13"/>
  <c r="E11" i="13" s="1"/>
  <c r="AK10" i="13"/>
  <c r="AL10" i="13" s="1"/>
  <c r="AH10" i="13"/>
  <c r="AI10" i="13" s="1"/>
  <c r="AA10" i="13"/>
  <c r="AB10" i="13" s="1"/>
  <c r="X10" i="13"/>
  <c r="Q10" i="13"/>
  <c r="R10" i="13" s="1"/>
  <c r="N10" i="13"/>
  <c r="G10" i="13"/>
  <c r="H10" i="13" s="1"/>
  <c r="D10" i="13"/>
  <c r="AK9" i="13"/>
  <c r="AL9" i="13" s="1"/>
  <c r="AH9" i="13"/>
  <c r="AI9" i="13" s="1"/>
  <c r="AA9" i="13"/>
  <c r="AB9" i="13" s="1"/>
  <c r="X9" i="13"/>
  <c r="Y9" i="13" s="1"/>
  <c r="Q9" i="13"/>
  <c r="R9" i="13" s="1"/>
  <c r="N9" i="13"/>
  <c r="O9" i="13" s="1"/>
  <c r="G9" i="13"/>
  <c r="H9" i="13" s="1"/>
  <c r="D9" i="13"/>
  <c r="E9" i="13" s="1"/>
  <c r="AK8" i="13"/>
  <c r="AL8" i="13" s="1"/>
  <c r="AH8" i="13"/>
  <c r="AI8" i="13" s="1"/>
  <c r="AA8" i="13"/>
  <c r="AB8" i="13" s="1"/>
  <c r="X8" i="13"/>
  <c r="Y8" i="13" s="1"/>
  <c r="Q8" i="13"/>
  <c r="R8" i="13" s="1"/>
  <c r="N8" i="13"/>
  <c r="O8" i="13" s="1"/>
  <c r="G8" i="13"/>
  <c r="H8" i="13" s="1"/>
  <c r="D8" i="13"/>
  <c r="E8" i="13" s="1"/>
  <c r="AK7" i="13"/>
  <c r="AL7" i="13" s="1"/>
  <c r="AH7" i="13"/>
  <c r="AI7" i="13" s="1"/>
  <c r="AA7" i="13"/>
  <c r="AB7" i="13" s="1"/>
  <c r="X7" i="13"/>
  <c r="Y7" i="13" s="1"/>
  <c r="Q7" i="13"/>
  <c r="R7" i="13" s="1"/>
  <c r="N7" i="13"/>
  <c r="O7" i="13" s="1"/>
  <c r="G7" i="13"/>
  <c r="H7" i="13" s="1"/>
  <c r="D7" i="13"/>
  <c r="E7" i="13" s="1"/>
  <c r="AK6" i="13"/>
  <c r="AL6" i="13" s="1"/>
  <c r="AH6" i="13"/>
  <c r="AI6" i="13" s="1"/>
  <c r="AA6" i="13"/>
  <c r="AB6" i="13" s="1"/>
  <c r="X6" i="13"/>
  <c r="Y6" i="13" s="1"/>
  <c r="Q6" i="13"/>
  <c r="R6" i="13" s="1"/>
  <c r="N6" i="13"/>
  <c r="O6" i="13" s="1"/>
  <c r="G6" i="13"/>
  <c r="H6" i="13" s="1"/>
  <c r="D6" i="13"/>
  <c r="E6" i="13" s="1"/>
  <c r="AK5" i="13"/>
  <c r="AL5" i="13" s="1"/>
  <c r="AH5" i="13"/>
  <c r="AI5" i="13" s="1"/>
  <c r="AA5" i="13"/>
  <c r="AB5" i="13" s="1"/>
  <c r="X5" i="13"/>
  <c r="Q5" i="13"/>
  <c r="R5" i="13" s="1"/>
  <c r="N5" i="13"/>
  <c r="G5" i="13"/>
  <c r="H5" i="13" s="1"/>
  <c r="D5" i="13"/>
  <c r="AK4" i="13"/>
  <c r="AL4" i="13" s="1"/>
  <c r="AH4" i="13"/>
  <c r="AI4" i="13" s="1"/>
  <c r="AA4" i="13"/>
  <c r="AB4" i="13" s="1"/>
  <c r="X4" i="13"/>
  <c r="Y4" i="13" s="1"/>
  <c r="Q4" i="13"/>
  <c r="R4" i="13" s="1"/>
  <c r="N4" i="13"/>
  <c r="O4" i="13" s="1"/>
  <c r="G4" i="13"/>
  <c r="H4" i="13" s="1"/>
  <c r="D4" i="13"/>
  <c r="E4" i="13" s="1"/>
  <c r="J24" i="10"/>
  <c r="I24" i="10"/>
  <c r="G24" i="10"/>
  <c r="F24" i="10"/>
  <c r="E24" i="10"/>
  <c r="D24" i="10"/>
  <c r="C24" i="10"/>
  <c r="K23" i="10"/>
  <c r="K22" i="10"/>
  <c r="M22" i="10" s="1"/>
  <c r="H22" i="10"/>
  <c r="L22" i="10" s="1"/>
  <c r="K21" i="10"/>
  <c r="H21" i="10"/>
  <c r="H20" i="10"/>
  <c r="L20" i="10" s="1"/>
  <c r="K20" i="10"/>
  <c r="K19" i="10"/>
  <c r="H19" i="10"/>
  <c r="L19" i="10"/>
  <c r="K18" i="10"/>
  <c r="H18" i="10"/>
  <c r="K17" i="10"/>
  <c r="H17" i="10"/>
  <c r="L17" i="10" s="1"/>
  <c r="K16" i="10"/>
  <c r="M16" i="10" s="1"/>
  <c r="H16" i="10"/>
  <c r="L16" i="10" s="1"/>
  <c r="K15" i="10"/>
  <c r="H15" i="10"/>
  <c r="L15" i="10" s="1"/>
  <c r="K14" i="10"/>
  <c r="H14" i="10"/>
  <c r="K13" i="10"/>
  <c r="H13" i="10"/>
  <c r="H12" i="10"/>
  <c r="L12" i="10" s="1"/>
  <c r="K12" i="10"/>
  <c r="K11" i="10"/>
  <c r="H11" i="10"/>
  <c r="L11" i="10" s="1"/>
  <c r="K10" i="10"/>
  <c r="M10" i="10" s="1"/>
  <c r="H10" i="10"/>
  <c r="L10" i="10" s="1"/>
  <c r="K9" i="10"/>
  <c r="H9" i="10"/>
  <c r="L9" i="10" s="1"/>
  <c r="K8" i="10"/>
  <c r="H8" i="10"/>
  <c r="K7" i="10"/>
  <c r="H7" i="10"/>
  <c r="L7" i="10" s="1"/>
  <c r="K6" i="10"/>
  <c r="H6" i="10"/>
  <c r="K5" i="10"/>
  <c r="H5" i="10"/>
  <c r="K4" i="10"/>
  <c r="H4" i="10"/>
  <c r="L4" i="10" s="1"/>
  <c r="K7" i="5"/>
  <c r="H7" i="5"/>
  <c r="M7" i="5" s="1"/>
  <c r="K8" i="5"/>
  <c r="H8" i="5"/>
  <c r="K9" i="5"/>
  <c r="H9" i="5"/>
  <c r="M9" i="5" s="1"/>
  <c r="K10" i="5"/>
  <c r="H10" i="5"/>
  <c r="L10" i="5" s="1"/>
  <c r="K11" i="5"/>
  <c r="H11" i="5"/>
  <c r="L11" i="5" s="1"/>
  <c r="K12" i="5"/>
  <c r="H12" i="5"/>
  <c r="K13" i="5"/>
  <c r="H13" i="5"/>
  <c r="K14" i="5"/>
  <c r="H14" i="5"/>
  <c r="L14" i="5" s="1"/>
  <c r="K15" i="5"/>
  <c r="H15" i="5"/>
  <c r="K16" i="5"/>
  <c r="H16" i="5"/>
  <c r="K17" i="5"/>
  <c r="H17" i="5"/>
  <c r="L17" i="5" s="1"/>
  <c r="K18" i="5"/>
  <c r="H18" i="5"/>
  <c r="K19" i="5"/>
  <c r="H19" i="5"/>
  <c r="M19" i="5" s="1"/>
  <c r="K20" i="5"/>
  <c r="H20" i="5"/>
  <c r="K21" i="5"/>
  <c r="H21" i="5"/>
  <c r="M21" i="5" s="1"/>
  <c r="K22" i="5"/>
  <c r="H22" i="5"/>
  <c r="L22" i="5" s="1"/>
  <c r="K23" i="5"/>
  <c r="H23" i="5"/>
  <c r="M23" i="5" s="1"/>
  <c r="K24" i="5"/>
  <c r="H24" i="5"/>
  <c r="K6" i="5"/>
  <c r="K25" i="5"/>
  <c r="J26" i="5"/>
  <c r="E26" i="5"/>
  <c r="F26" i="5"/>
  <c r="G26" i="5"/>
  <c r="D26" i="5"/>
  <c r="H6" i="4"/>
  <c r="M6" i="4" s="1"/>
  <c r="H7" i="4"/>
  <c r="L7" i="4" s="1"/>
  <c r="H8" i="4"/>
  <c r="M8" i="4" s="1"/>
  <c r="H9" i="4"/>
  <c r="L9" i="4" s="1"/>
  <c r="H10" i="4"/>
  <c r="L10" i="4" s="1"/>
  <c r="H11" i="4"/>
  <c r="L11" i="4" s="1"/>
  <c r="H12" i="4"/>
  <c r="M12" i="4" s="1"/>
  <c r="H13" i="4"/>
  <c r="M13" i="4" s="1"/>
  <c r="H14" i="4"/>
  <c r="M14" i="4" s="1"/>
  <c r="H15" i="4"/>
  <c r="M15" i="4" s="1"/>
  <c r="H16" i="4"/>
  <c r="M16" i="4" s="1"/>
  <c r="H17" i="4"/>
  <c r="L17" i="4" s="1"/>
  <c r="H18" i="4"/>
  <c r="L18" i="4" s="1"/>
  <c r="H19" i="4"/>
  <c r="L19" i="4" s="1"/>
  <c r="H20" i="4"/>
  <c r="M20" i="4" s="1"/>
  <c r="H21" i="4"/>
  <c r="M21" i="4" s="1"/>
  <c r="H22" i="4"/>
  <c r="M22" i="4" s="1"/>
  <c r="L22" i="4"/>
  <c r="H23" i="4"/>
  <c r="L23" i="4" s="1"/>
  <c r="H24" i="4"/>
  <c r="M24" i="4"/>
  <c r="K26" i="4"/>
  <c r="J26" i="4"/>
  <c r="D26" i="4"/>
  <c r="H6" i="5"/>
  <c r="L6" i="5" s="1"/>
  <c r="L24" i="5"/>
  <c r="L18" i="5"/>
  <c r="L13" i="5"/>
  <c r="I26" i="5"/>
  <c r="C26" i="5"/>
  <c r="C26" i="4"/>
  <c r="I26" i="4"/>
  <c r="M9" i="4"/>
  <c r="L21" i="4"/>
  <c r="M23" i="4"/>
  <c r="L8" i="4"/>
  <c r="L12" i="4"/>
  <c r="L14" i="4"/>
  <c r="L20" i="4"/>
  <c r="L16" i="4"/>
  <c r="L24" i="4"/>
  <c r="L5" i="10"/>
  <c r="L14" i="10"/>
  <c r="L6" i="4" l="1"/>
  <c r="L19" i="5"/>
  <c r="K24" i="10"/>
  <c r="M7" i="10"/>
  <c r="M11" i="10"/>
  <c r="M17" i="10"/>
  <c r="M11" i="4"/>
  <c r="M6" i="5"/>
  <c r="L21" i="5"/>
  <c r="M24" i="5"/>
  <c r="M20" i="5"/>
  <c r="M16" i="5"/>
  <c r="M12" i="5"/>
  <c r="M8" i="5"/>
  <c r="M6" i="10"/>
  <c r="M8" i="10"/>
  <c r="M12" i="10"/>
  <c r="M18" i="10"/>
  <c r="L8" i="5"/>
  <c r="M22" i="5"/>
  <c r="M4" i="10"/>
  <c r="M19" i="4"/>
  <c r="M18" i="5"/>
  <c r="M10" i="5"/>
  <c r="M7" i="4"/>
  <c r="L16" i="5"/>
  <c r="L15" i="4"/>
  <c r="M17" i="5"/>
  <c r="M14" i="10"/>
  <c r="M10" i="4"/>
  <c r="M15" i="10"/>
  <c r="M17" i="4"/>
  <c r="H24" i="10"/>
  <c r="M15" i="5"/>
  <c r="M11" i="5"/>
  <c r="M5" i="10"/>
  <c r="L9" i="5"/>
  <c r="M9" i="10"/>
  <c r="M13" i="10"/>
  <c r="M20" i="10"/>
  <c r="K26" i="5"/>
  <c r="M13" i="5"/>
  <c r="M21" i="10"/>
  <c r="L6" i="10"/>
  <c r="L21" i="10"/>
  <c r="H26" i="4"/>
  <c r="L13" i="4"/>
  <c r="L7" i="5"/>
  <c r="L15" i="5"/>
  <c r="L23" i="5"/>
  <c r="M14" i="5"/>
  <c r="M18" i="4"/>
  <c r="L12" i="5"/>
  <c r="L20" i="5"/>
  <c r="L8" i="10"/>
  <c r="L13" i="10"/>
  <c r="L18" i="10"/>
  <c r="M19" i="10"/>
  <c r="H26" i="5"/>
  <c r="E23" i="18"/>
  <c r="E14" i="18"/>
  <c r="E22" i="18"/>
  <c r="E7" i="18"/>
  <c r="E8" i="18"/>
  <c r="E20" i="18"/>
  <c r="E24" i="18"/>
  <c r="E10" i="18"/>
  <c r="E11" i="18"/>
  <c r="E9" i="18"/>
  <c r="E13" i="18"/>
  <c r="E21" i="18"/>
  <c r="E6" i="18"/>
  <c r="I26" i="10" l="1"/>
  <c r="E26"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1" authorId="0" shapeId="0" xr:uid="{00000000-0006-0000-0100-000006000000}">
      <text>
        <r>
          <rPr>
            <sz val="9"/>
            <color indexed="81"/>
            <rFont val="Tahoma"/>
            <family val="2"/>
          </rPr>
          <t>Verbo + magnitud + unidad de medida + complemento</t>
        </r>
      </text>
    </comment>
    <comment ref="C11" authorId="0" shapeId="0" xr:uid="{00000000-0006-0000-0100-000007000000}">
      <text>
        <r>
          <rPr>
            <sz val="9"/>
            <color indexed="81"/>
            <rFont val="Tahoma"/>
            <family val="2"/>
          </rPr>
          <t>Gestión
Retadora (Mejora)
Rutinaria</t>
        </r>
      </text>
    </comment>
    <comment ref="F11" authorId="0" shapeId="0" xr:uid="{00000000-0006-0000-0100-000008000000}">
      <text>
        <r>
          <rPr>
            <b/>
            <sz val="9"/>
            <color indexed="81"/>
            <rFont val="Tahoma"/>
            <family val="2"/>
          </rPr>
          <t>Eficacia</t>
        </r>
        <r>
          <rPr>
            <sz val="9"/>
            <color indexed="81"/>
            <rFont val="Tahoma"/>
            <family val="2"/>
          </rPr>
          <t xml:space="preserve">: Buscan determinar sí el cumplimiento de un objetivo específico es coherente con la meta establecida previamente. 
</t>
        </r>
        <r>
          <rPr>
            <b/>
            <sz val="9"/>
            <color indexed="81"/>
            <rFont val="Tahoma"/>
            <family val="2"/>
          </rPr>
          <t>Eficiencia:</t>
        </r>
        <r>
          <rPr>
            <sz val="9"/>
            <color indexed="81"/>
            <rFont val="Tahoma"/>
            <family val="2"/>
          </rPr>
          <t xml:space="preserve"> Pretenden medir la relación existente entre el avance en el logro de un determinado objetivo y los recursos empleados para el cumplimiento de este
</t>
        </r>
        <r>
          <rPr>
            <b/>
            <sz val="9"/>
            <color indexed="81"/>
            <rFont val="Tahoma"/>
            <family val="2"/>
          </rPr>
          <t xml:space="preserve">Efectividad:  </t>
        </r>
        <r>
          <rPr>
            <sz val="9"/>
            <color indexed="81"/>
            <rFont val="Tahoma"/>
            <family val="2"/>
          </rPr>
          <t>Detallan propiamente los efectos reales del accionar de una entidad a través de programas, proyectos, etc., sobre la sociedad o sus usuarios</t>
        </r>
      </text>
    </comment>
    <comment ref="H11" authorId="0" shapeId="0" xr:uid="{00000000-0006-0000-0100-000009000000}">
      <text>
        <r>
          <rPr>
            <b/>
            <sz val="9"/>
            <color indexed="81"/>
            <rFont val="Tahoma"/>
            <family val="2"/>
          </rPr>
          <t>Suma:</t>
        </r>
        <r>
          <rPr>
            <sz val="9"/>
            <color indexed="81"/>
            <rFont val="Tahoma"/>
            <family val="2"/>
          </rPr>
          <t xml:space="preserve"> Cuando la sumatoria de las magnitudes programadas son iguales a la magnitud de meta anual.
• </t>
        </r>
        <r>
          <rPr>
            <b/>
            <sz val="9"/>
            <color indexed="81"/>
            <rFont val="Tahoma"/>
            <family val="2"/>
          </rPr>
          <t xml:space="preserve">Constante: </t>
        </r>
        <r>
          <rPr>
            <sz val="9"/>
            <color indexed="81"/>
            <rFont val="Tahoma"/>
            <family val="2"/>
          </rPr>
          <t>Cuando las magnitudes de meta son iguales entre sí e iguales a la magnitud de meta anual.
•</t>
        </r>
        <r>
          <rPr>
            <b/>
            <sz val="9"/>
            <color indexed="81"/>
            <rFont val="Tahoma"/>
            <family val="2"/>
          </rPr>
          <t xml:space="preserve"> Creciente: </t>
        </r>
        <r>
          <rPr>
            <sz val="9"/>
            <color indexed="81"/>
            <rFont val="Tahoma"/>
            <family val="2"/>
          </rPr>
          <t xml:space="preserve">Cuando las magnitudes de meta muestran un comportamiento que crece a medida que pasa el tiempo. En consecuencia, la magnitud de meta del cuarto trimestre es igual a la magnitud de meta anual.
</t>
        </r>
        <r>
          <rPr>
            <b/>
            <sz val="9"/>
            <color indexed="81"/>
            <rFont val="Tahoma"/>
            <family val="2"/>
          </rPr>
          <t>• Decreciente:</t>
        </r>
        <r>
          <rPr>
            <sz val="9"/>
            <color indexed="81"/>
            <rFont val="Tahoma"/>
            <family val="2"/>
          </rPr>
          <t xml:space="preserve"> Cuando las magnitudes de meta muestran un comportamiento que decrece a medida que pasa el tiempo. En consecuencia, la magnitud de meta del cuarto trimestre es igual a la magnitud de meta anual.</t>
        </r>
      </text>
    </comment>
    <comment ref="Y11" authorId="0" shapeId="0" xr:uid="{00000000-0006-0000-0100-00000A000000}">
      <text>
        <r>
          <rPr>
            <sz val="9"/>
            <color indexed="81"/>
            <rFont val="Tahoma"/>
            <family val="2"/>
          </rPr>
          <t>Dependencia responsable del cumplimiento de la meta:
Alcaldía Local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Y3" authorId="0" shapeId="0" xr:uid="{00000000-0006-0000-0200-000005000000}">
      <text>
        <r>
          <rPr>
            <sz val="9"/>
            <color indexed="81"/>
            <rFont val="Tahoma"/>
            <family val="2"/>
          </rPr>
          <t>Dependencia responsable del cumplimiento de la meta:
Alcaldía Local</t>
        </r>
      </text>
    </comment>
  </commentList>
</comments>
</file>

<file path=xl/sharedStrings.xml><?xml version="1.0" encoding="utf-8"?>
<sst xmlns="http://schemas.openxmlformats.org/spreadsheetml/2006/main" count="1040" uniqueCount="283">
  <si>
    <t>Alcaldía</t>
  </si>
  <si>
    <t>ACTIVIDAD ECONÓMICA</t>
  </si>
  <si>
    <t>ESPACIO PÚBLICO</t>
  </si>
  <si>
    <t>OBRAS Y URBANISMO</t>
  </si>
  <si>
    <t>CERROS Y RÍO</t>
  </si>
  <si>
    <t>Linea Base</t>
  </si>
  <si>
    <t>I Tri</t>
  </si>
  <si>
    <t>II Tri</t>
  </si>
  <si>
    <t>III Tri</t>
  </si>
  <si>
    <t>IV Tri</t>
  </si>
  <si>
    <t xml:space="preserve">Total </t>
  </si>
  <si>
    <t>Programado</t>
  </si>
  <si>
    <t>Ejecutado</t>
  </si>
  <si>
    <t>% Avance trimestre</t>
  </si>
  <si>
    <t xml:space="preserve">Programado </t>
  </si>
  <si>
    <t>Usaquén</t>
  </si>
  <si>
    <t>Chapinero</t>
  </si>
  <si>
    <t>NP</t>
  </si>
  <si>
    <t>Santa Fe</t>
  </si>
  <si>
    <t>San Cristóbal</t>
  </si>
  <si>
    <t>Usme</t>
  </si>
  <si>
    <t>Tunjuelito</t>
  </si>
  <si>
    <t>Bosa</t>
  </si>
  <si>
    <t>Kennedy</t>
  </si>
  <si>
    <t>Fontibón</t>
  </si>
  <si>
    <t>Engativá</t>
  </si>
  <si>
    <t>Suba</t>
  </si>
  <si>
    <t>Barrios Unidos</t>
  </si>
  <si>
    <t>Teusaquillo</t>
  </si>
  <si>
    <t>Los Mártires</t>
  </si>
  <si>
    <t>Antonio Nariño</t>
  </si>
  <si>
    <t>Puente Aranda</t>
  </si>
  <si>
    <t>Candelaria</t>
  </si>
  <si>
    <t>Rafael Uribe Uribe</t>
  </si>
  <si>
    <t>Ciudad Bolívar</t>
  </si>
  <si>
    <t>PLAN DE GESTIÓN 2021</t>
  </si>
  <si>
    <t>GESTIÓN PÚBLICA TERRITORIAL LOCAL</t>
  </si>
  <si>
    <t xml:space="preserve">META </t>
  </si>
  <si>
    <t>TIPO DE META</t>
  </si>
  <si>
    <t>NOMBRE DEL INDICADOR</t>
  </si>
  <si>
    <t>FÓRMULA DEL INDICADOR</t>
  </si>
  <si>
    <t>TIPO DE INDICADOR</t>
  </si>
  <si>
    <t xml:space="preserve">LINEA BASE </t>
  </si>
  <si>
    <t>TIPO DE PROGRAMACIÓN</t>
  </si>
  <si>
    <t>UNIDAD DE MEDIDA</t>
  </si>
  <si>
    <t>I TRIMESTRE</t>
  </si>
  <si>
    <t>II TRIMESTRE</t>
  </si>
  <si>
    <t>III TRIMESTRE</t>
  </si>
  <si>
    <t>IV TRIMESTRE</t>
  </si>
  <si>
    <t>TOTAL PROGRAMACION VIGENCIA</t>
  </si>
  <si>
    <t>ENTREGABLE</t>
  </si>
  <si>
    <t>FUENTE DE INFORMACIÓN</t>
  </si>
  <si>
    <t>RESPONSABLES DE LA ACTIVIDAD</t>
  </si>
  <si>
    <t>MÉTODO DE VERIFICACIÓN AL SEGUIMIENTO</t>
  </si>
  <si>
    <t>ENERO</t>
  </si>
  <si>
    <t>FEBRERO</t>
  </si>
  <si>
    <t>MARZO</t>
  </si>
  <si>
    <t>ABRIL</t>
  </si>
  <si>
    <t>MAYO</t>
  </si>
  <si>
    <t>JUNIO</t>
  </si>
  <si>
    <t>JULIO</t>
  </si>
  <si>
    <t>AGOSTO</t>
  </si>
  <si>
    <t>SEPTIEMBRE</t>
  </si>
  <si>
    <t>OCTUBRE</t>
  </si>
  <si>
    <t>NOVIEMBRE</t>
  </si>
  <si>
    <t>DICIEMBRE</t>
  </si>
  <si>
    <t>RETADORA (MEJORA)</t>
  </si>
  <si>
    <t>Porcentaje de cumplimiento metas Plan de Desarrollo Local</t>
  </si>
  <si>
    <t>Porcentaje de avance acumulado en cumplimiento de metas Plan de Desarrollo Local (metas entregadas)</t>
  </si>
  <si>
    <t>EFECTIVIDAD</t>
  </si>
  <si>
    <t>CRECIENTE</t>
  </si>
  <si>
    <t>PORCENTAJE</t>
  </si>
  <si>
    <t>Reporte trimestral de avance del PDL</t>
  </si>
  <si>
    <t>MUSI</t>
  </si>
  <si>
    <t>Alcaldía Local</t>
  </si>
  <si>
    <t>Matriz MUSI</t>
  </si>
  <si>
    <t>Porcentaje de aumento de votantes en presupuestos participativos Fase II</t>
  </si>
  <si>
    <t>ND</t>
  </si>
  <si>
    <t>Registro consolidado de votantes en presupuestos participativos Fase II</t>
  </si>
  <si>
    <t>Plataforma Gobierno Abierto para Bogotá
Acta de acuerdo participativo</t>
  </si>
  <si>
    <t>Informe consolidado de votantes Fase II</t>
  </si>
  <si>
    <t>GESTIÓN</t>
  </si>
  <si>
    <t>Porcentaje de ejecución propuestas ganadoras de presupuestos participativos</t>
  </si>
  <si>
    <t>GESTIÓN CORPORATIVA INSTITUCIONAL - NIVEL LOCAL</t>
  </si>
  <si>
    <t>META</t>
  </si>
  <si>
    <t>Girar mínimo el 60% del presupuesto comprometido constituido como obligaciones por pagar de la vigencia 2020</t>
  </si>
  <si>
    <t>Porcentaje de giros acumulados de obligaciones por pagar de la vigencia 2020</t>
  </si>
  <si>
    <t>(Giros acumulados/Presupuesto comprometido constituido como obligaciones por pagar de la vigencia 2020)*100</t>
  </si>
  <si>
    <t>EFICACIA</t>
  </si>
  <si>
    <t>BOGDATA</t>
  </si>
  <si>
    <t>Informe de ejecución presupuestal de obligaciones por pagar</t>
  </si>
  <si>
    <t>Porcentaje de giros acumulados de obligaciones por pagar de la vigencia 2019 y anteriores</t>
  </si>
  <si>
    <t>(Giros acumulados/Presupuesto comprometido constituido como obligaciones por pagar de la vigencia 2019 y anteriores)*100</t>
  </si>
  <si>
    <t>Porcentaje de compromiso del presupuesto de inversión directa de la vigencia 2021</t>
  </si>
  <si>
    <t>(Valor de RP de inversión directa de la vigencia  / Valor total del presupuesto de inversión directa de la Vigencia)*100</t>
  </si>
  <si>
    <t>Reporte de ejecución presupuestal BOGDATA</t>
  </si>
  <si>
    <t>Girar mínimo el 40% del presupuesto total  disponible de inversión directa de la vigencia</t>
  </si>
  <si>
    <t>Porcentaje de giros acumulados</t>
  </si>
  <si>
    <t>(Giros acumulados de inversión directa/Presupuesto disponible de inversión directa de la vigencia)*100</t>
  </si>
  <si>
    <t xml:space="preserve">Reporte de seguimiento </t>
  </si>
  <si>
    <t>Porcentaje de contratos registrados en SIPSE Local</t>
  </si>
  <si>
    <t>(Número de contratos registrados en SIPSE Local /Número de contratos publicados en la plataforma SECOP I y II)*100%</t>
  </si>
  <si>
    <t>CONSTANTE</t>
  </si>
  <si>
    <t>Reporte SIPSE LOCAL y Reporte SECOP</t>
  </si>
  <si>
    <t>Reporte de seguimiento</t>
  </si>
  <si>
    <t>Porcentaje de contratos en estado ejecución registrados en SIPSE Local</t>
  </si>
  <si>
    <t>Reporte SIPSE LOCAL</t>
  </si>
  <si>
    <t>Reporte de SIPSE Local</t>
  </si>
  <si>
    <t>(Proyectos y contratos registrados con toda la información en SIPSE Local / Proyectos y contratos registrados y aprobados en aplicativos oficiales (SEGPLAN /BOGDATA/SECOP))*100%</t>
  </si>
  <si>
    <t>Reporte SIPSE LOCAL, Reporte SEGPLAN, Reporte SECOP, Reporte BOGDATA</t>
  </si>
  <si>
    <t>Informe consolidado</t>
  </si>
  <si>
    <t>INSPECCIÓN, VIGILANCIA Y CONTROL 2020 - NIVEL LOCAL</t>
  </si>
  <si>
    <t xml:space="preserve">Gestión </t>
  </si>
  <si>
    <t xml:space="preserve">Expedientes a cargo de las inspecciones de policía impulsados </t>
  </si>
  <si>
    <t xml:space="preserve">Número de expedientes a cargo de las inspecciones de policía impulsados </t>
  </si>
  <si>
    <t>Eficacia</t>
  </si>
  <si>
    <t>Aún no disponible</t>
  </si>
  <si>
    <t>Suma</t>
  </si>
  <si>
    <t xml:space="preserve">Expedientes de actuaciones de policía </t>
  </si>
  <si>
    <t>Aplicativo ARCO</t>
  </si>
  <si>
    <t>Retadora</t>
  </si>
  <si>
    <t>Fallos de fondo en primera instancia proferidos</t>
  </si>
  <si>
    <t>Número de Fallos de fondo en primera instancia proferidos</t>
  </si>
  <si>
    <t>Fallos de fondo</t>
  </si>
  <si>
    <t>Actuaciones Administrativas terminadas (archivadas)</t>
  </si>
  <si>
    <t>Número de Actuaciones Administrativas terminadas (archivadas)</t>
  </si>
  <si>
    <t>Actuaciones administrativas terminadas</t>
  </si>
  <si>
    <t>Aplicativo Si Actúa I</t>
  </si>
  <si>
    <t>Actuaciones Administrativas terminadas hasta la primera instancia</t>
  </si>
  <si>
    <t>Número de Actuaciones Administrativas terminadas hasta la primera instancia</t>
  </si>
  <si>
    <t>Actuaciones administrativas terminadas por vía gubernativa</t>
  </si>
  <si>
    <t>Acta de asistencia e informe del operativo</t>
  </si>
  <si>
    <r>
      <t xml:space="preserve">Meta: </t>
    </r>
    <r>
      <rPr>
        <sz val="16"/>
        <color rgb="FF000000"/>
        <rFont val="Garamond"/>
        <family val="1"/>
      </rPr>
      <t>Impulsar procesalmente (avocar, rechazar, enviar al competente y todo lo que derive del desarrollo de la actuación), (xx) número de expedientes a cargo de las inspecciones de policía</t>
    </r>
  </si>
  <si>
    <t>No.</t>
  </si>
  <si>
    <t>Localidad</t>
  </si>
  <si>
    <t>Actuaciones de Policía Abiertas con corte a 31-12-2020</t>
  </si>
  <si>
    <t>Programación Anual 2021</t>
  </si>
  <si>
    <t>Programación Mensual</t>
  </si>
  <si>
    <t>Número de Inspectores</t>
  </si>
  <si>
    <t>enero</t>
  </si>
  <si>
    <t>febrero</t>
  </si>
  <si>
    <t xml:space="preserve">marzo </t>
  </si>
  <si>
    <t>abril</t>
  </si>
  <si>
    <t>mayo</t>
  </si>
  <si>
    <t>junio</t>
  </si>
  <si>
    <t>julio</t>
  </si>
  <si>
    <t>agosto</t>
  </si>
  <si>
    <t>septiembre</t>
  </si>
  <si>
    <t>octubre</t>
  </si>
  <si>
    <t>noviembre</t>
  </si>
  <si>
    <t>diciembre</t>
  </si>
  <si>
    <t>La Candelaria</t>
  </si>
  <si>
    <t>Sumapaz</t>
  </si>
  <si>
    <t>Total general DGP</t>
  </si>
  <si>
    <t>Nota</t>
  </si>
  <si>
    <t>Aquí se contará por expediente impulsado</t>
  </si>
  <si>
    <t xml:space="preserve">No se cuenta la audiencia definitiva o fallo </t>
  </si>
  <si>
    <t>Este indicador, se calcula con base en un promedio de 8 expedientes impulsados diarios por inspector(a) de policía, 40 semanales y 160 mensuales</t>
  </si>
  <si>
    <r>
      <t xml:space="preserve">Meta: </t>
    </r>
    <r>
      <rPr>
        <sz val="16"/>
        <color rgb="FF000000"/>
        <rFont val="Garamond"/>
        <family val="1"/>
      </rPr>
      <t>Proferir (xx) número de fallos en primera instancia sobre los expedientes a cargo de las inspecciones de policía</t>
    </r>
  </si>
  <si>
    <t>El cálculo de esta meta incluye las siguientes variables: Archivo definitivo - Auto de archivo - Cerrados - Decisiones de fondo - Imponer o ratificar medida - Medidas correctivas - No imponer medida - Nulidad - Recursos de reposición - Suspensión definitiva actividad</t>
  </si>
  <si>
    <t>Este indicador, se calcula con base en un promedio de 4 fallos diarios por inspector(a) de policía, 20 semanales y 80 mensuales</t>
  </si>
  <si>
    <r>
      <t xml:space="preserve">Meta: </t>
    </r>
    <r>
      <rPr>
        <sz val="16"/>
        <color rgb="FF000000"/>
        <rFont val="Garamond"/>
        <family val="1"/>
      </rPr>
      <t>Terminar (archivar), (xx) actuaciones administrativas activas</t>
    </r>
  </si>
  <si>
    <t>Actuaciones Administrativas Abiertas con corte a 31-12-2020</t>
  </si>
  <si>
    <t>Se realizó un análisis de las actuaciones administrativas que se encuentran en las etapas probatoria y fallos y recursos.</t>
  </si>
  <si>
    <t xml:space="preserve">La presente meta da cumplimiento a la meta Plan de Desarrollo Distrital </t>
  </si>
  <si>
    <r>
      <t xml:space="preserve">Meta: </t>
    </r>
    <r>
      <rPr>
        <sz val="16"/>
        <color rgb="FF000000"/>
        <rFont val="Garamond"/>
        <family val="1"/>
      </rPr>
      <t>Terminar (xx) actuaciones administrativas en primera instancia</t>
    </r>
  </si>
  <si>
    <t>Se realizó un análisis de las actuaciones administrativas que se encuentran en las etapas de preliminar</t>
  </si>
  <si>
    <t>Esta meta se convierte en insumo fundamental para porceder al cierre o archivo de las actuaciones administrativas</t>
  </si>
  <si>
    <r>
      <t xml:space="preserve">Meta: </t>
    </r>
    <r>
      <rPr>
        <sz val="16"/>
        <color rgb="FF000000"/>
        <rFont val="Garamond"/>
        <family val="1"/>
      </rPr>
      <t>Realizar (xx) número de operativos de inspección, vigilancia y control en materia de integridad del espacio público</t>
    </r>
  </si>
  <si>
    <t>Total operativos realizados en el año 2020</t>
  </si>
  <si>
    <t>Las acciones a implementar por mes pueden ser en dos frentes: 
1. Control de aglomeraciones en el espacio público y verificación del uso adecuado de los elementos de bioseguridad de la ciudadanía. 
2. Preservación o recuperación del espacio público. 
Es importante precisar que se puede presentar control de aglomeraciones y verificación del uso de elementos de bioseguridad en varias zonas de la localidad en un mismo día, sin embargo todas esas actividades constituyen un solo operativo.
Ahora bien, si se presenta en un mismo día actividades de control de aglomeraciones y operativos de preservación o recuperación de espacio público, se puede contar como 2 operativos.</t>
  </si>
  <si>
    <r>
      <t xml:space="preserve">Meta: </t>
    </r>
    <r>
      <rPr>
        <sz val="16"/>
        <color rgb="FF000000"/>
        <rFont val="Garamond"/>
        <family val="1"/>
      </rPr>
      <t xml:space="preserve">Realizar (xx) número de operativos de inspección, vigilancia y control en materia de actividad económica </t>
    </r>
  </si>
  <si>
    <t>Se propuso una meta desde la Dirección para la Gestión Policiva teniendo en cuenta algunos factores de la pandemia que continuarían para el siguiente año. Se realizó un promedio de ejecución transversal para las Alcaldías</t>
  </si>
  <si>
    <t>Un operativo será contado como las diferentes acciones o visitas realizadas en una misma jornada. Este deberá ser soportado con un informe técnico del operativo</t>
  </si>
  <si>
    <r>
      <t xml:space="preserve">Meta: </t>
    </r>
    <r>
      <rPr>
        <sz val="16"/>
        <color rgb="FF000000"/>
        <rFont val="Garamond"/>
        <family val="1"/>
      </rPr>
      <t xml:space="preserve">Realizar (xx) número de operativos de inspección, vigilancia y control en materia de obras y urbanismo </t>
    </r>
  </si>
  <si>
    <r>
      <t xml:space="preserve">Meta: </t>
    </r>
    <r>
      <rPr>
        <sz val="12"/>
        <color rgb="FF000000"/>
        <rFont val="Inherit"/>
      </rPr>
      <t xml:space="preserve">Terminar (archivar), </t>
    </r>
    <r>
      <rPr>
        <sz val="12"/>
        <color rgb="FFFF0000"/>
        <rFont val="Inherit"/>
      </rPr>
      <t>XXX</t>
    </r>
    <r>
      <rPr>
        <sz val="12"/>
        <color rgb="FF000000"/>
        <rFont val="Inherit"/>
      </rPr>
      <t xml:space="preserve"> actuaciones administrativas activas</t>
    </r>
  </si>
  <si>
    <r>
      <t xml:space="preserve">Fecha corte de datos: </t>
    </r>
    <r>
      <rPr>
        <sz val="12"/>
        <color rgb="FF000000"/>
        <rFont val="Inherit"/>
      </rPr>
      <t>18 de Mayo de 2020</t>
    </r>
  </si>
  <si>
    <t>LOCALIDAD</t>
  </si>
  <si>
    <t>LINEA BASE</t>
  </si>
  <si>
    <t>PROGRAMACIÓN DE LA VIGENCIA</t>
  </si>
  <si>
    <t>CANTIDAD  DE  SOLUCIONADOS
31/03/2020</t>
  </si>
  <si>
    <t>CANTIDAD  DE  SOLUCIONADOS
18/05/2020</t>
  </si>
  <si>
    <t>PORCENTAJE DE AVANCE I TRIMESTRE 2020</t>
  </si>
  <si>
    <t>AVANCE  
18/05/2020</t>
  </si>
  <si>
    <t>Total</t>
  </si>
  <si>
    <t>NETO  18/05/2020</t>
  </si>
  <si>
    <t>Total general</t>
  </si>
  <si>
    <r>
      <t xml:space="preserve">Meta: </t>
    </r>
    <r>
      <rPr>
        <sz val="12"/>
        <color rgb="FF000000"/>
        <rFont val="Inherit"/>
      </rPr>
      <t xml:space="preserve">Terminar </t>
    </r>
    <r>
      <rPr>
        <sz val="12"/>
        <color rgb="FFFF0000"/>
        <rFont val="Inherit"/>
      </rPr>
      <t>XXX</t>
    </r>
    <r>
      <rPr>
        <sz val="12"/>
        <color rgb="FF000000"/>
        <rFont val="Inherit"/>
      </rPr>
      <t xml:space="preserve">  actuaciones administrativas en primera instancia</t>
    </r>
  </si>
  <si>
    <r>
      <t xml:space="preserve">Fecha corte de datos: </t>
    </r>
    <r>
      <rPr>
        <sz val="12"/>
        <color rgb="FF000000"/>
        <rFont val="Inherit"/>
      </rPr>
      <t>31 de marzo de 2020</t>
    </r>
  </si>
  <si>
    <t>CANTIDAD  DE  SOLUCIONADOS
a 31/03/2020</t>
  </si>
  <si>
    <t>CANTIDAD  DE  SOLUCIONADOS
a 18/05/2020</t>
  </si>
  <si>
    <t>TOTAL A 
18/05/2020</t>
  </si>
  <si>
    <t>PORCENTAJE DE AVANCE 
A 18/05/2020</t>
  </si>
  <si>
    <t xml:space="preserve">AVANCE </t>
  </si>
  <si>
    <t>N/D</t>
  </si>
  <si>
    <t>01</t>
  </si>
  <si>
    <t>02</t>
  </si>
  <si>
    <t>05</t>
  </si>
  <si>
    <t>08</t>
  </si>
  <si>
    <t>09</t>
  </si>
  <si>
    <t>11</t>
  </si>
  <si>
    <t>14</t>
  </si>
  <si>
    <t>15</t>
  </si>
  <si>
    <t>16</t>
  </si>
  <si>
    <t>Se reducen</t>
  </si>
  <si>
    <r>
      <t xml:space="preserve">Meta: </t>
    </r>
    <r>
      <rPr>
        <sz val="16"/>
        <color rgb="FF000000"/>
        <rFont val="Garamond"/>
        <family val="1"/>
      </rPr>
      <t>Realizar (xx) número de operativos de inspección, vigilancia y control para dar cumplimiento a los fallos de cerros orientales.</t>
    </r>
  </si>
  <si>
    <t>Se propuso una meta desde la Dirección para la Gestión Policiva teniendo en cuenta el cumplimineto del fallo judicial de Cerros Oientales. Se realizó un promedio de ejecución transversal para las Alcaldías y de acuerdo a la necesidad misma.</t>
  </si>
  <si>
    <r>
      <t xml:space="preserve">Meta: </t>
    </r>
    <r>
      <rPr>
        <sz val="16"/>
        <color rgb="FF000000"/>
        <rFont val="Garamond"/>
        <family val="1"/>
      </rPr>
      <t xml:space="preserve">Realizar (xx) número de operativos de inspección, vigilancia y control para dar cumplimiento a los fallos Río Bogotá </t>
    </r>
  </si>
  <si>
    <t>Se propuso una meta desde la Dirección para la Gestión Policiva teniendo en cuenta el cumplimineto del fallo judicial de Río Bogotá. Se realizó un promedio de ejecución transversal para las Alcaldías.</t>
  </si>
  <si>
    <t>Registro consolidado de votantes en presupuestos participativos</t>
  </si>
  <si>
    <t>Acta de acuerdo participativo
Censo Local</t>
  </si>
  <si>
    <t>Informe consolidado de votantes</t>
  </si>
  <si>
    <t>Porcentaje de votantes en Fase II de presupuestos participativos</t>
  </si>
  <si>
    <t>((Número de votantes en presupuestos participativos Fase II vigencia 2021/Número de votantes en presupuestos participativos Fase II vigencia 2020)-1)*100</t>
  </si>
  <si>
    <t>Incrementar en 15% la participación efectiva la ciudadanía  votantes) en los ejercicios de presupuestos participativos Fase II con respecto al año anterior</t>
  </si>
  <si>
    <t xml:space="preserve">Registrar en el sistema SIPSE Local, el 95% de los contratos publicados en la plataforma SECOP I y II de la vigencia. </t>
  </si>
  <si>
    <t>Girar mínimo el 64% del presupuesto comprometido constituido como obligaciones por pagar de la vigencia 2020</t>
  </si>
  <si>
    <t>Girar mínimo el  60% del presupuesto comprometido constituido como obligaciones por pagar de la vigencia 2019 y anteriores</t>
  </si>
  <si>
    <t>Girar mínimo el  64% del presupuesto comprometido constituido como obligaciones por pagar de la vigencia 2019 y anteriores</t>
  </si>
  <si>
    <t>Comprometer mínimo el 20% al 30 de junio y el 95% al 31 de diciembre del presupuesto de inversión directa de la vigencia 2021</t>
  </si>
  <si>
    <t>Comprometer mínimo el 25% al 30 de junio y el 97% al 31 de diciembre del presupuesto de inversión directa de la vigencia 2021</t>
  </si>
  <si>
    <t xml:space="preserve">Lograr que el 100% de los contratos celebrados se encuentren en estado ejecución dentro del sistema SIPSE Local. </t>
  </si>
  <si>
    <t>Porcentaje de registro total de información de los proyectos y contratos de inversión local en SIPSE Local</t>
  </si>
  <si>
    <t>Registrar y actualizar al 95% la información en los módulos y funcionalidades en producción de SIPSE Local de la vigencia (Módulo de proyectos-Banco de Iniciativas, Módulo de Contratación y Financiero)</t>
  </si>
  <si>
    <t>Reporte de seguimiento a la ejecución de las propuestas 
Reporte de ejecución presupuestal BOGDATA</t>
  </si>
  <si>
    <t>Operativos en materia de  integridad del espacio publico.</t>
  </si>
  <si>
    <t>Operativos en materia actividad económica realizadas</t>
  </si>
  <si>
    <t>Operativos en materia de obras y urbanismo realizadas</t>
  </si>
  <si>
    <t>Operativos para el cumplimiento de los fallos de cerros orientales realizadas</t>
  </si>
  <si>
    <t>Operativos para el cumplimiento de los fallos de río Bogotá realizadas</t>
  </si>
  <si>
    <t>Operativos en materia de integridad del espacio público.</t>
  </si>
  <si>
    <t>Operativos en materia de actividad económica realizadas</t>
  </si>
  <si>
    <t xml:space="preserve">Operativos </t>
  </si>
  <si>
    <t>GESTION</t>
  </si>
  <si>
    <t>Actividades</t>
  </si>
  <si>
    <t>Acta de asistencia e informe de la actividad</t>
  </si>
  <si>
    <t>Actividades de prevención en materia de convivencia</t>
  </si>
  <si>
    <t>No de actividades de prevención en materia de convivencia realizadas</t>
  </si>
  <si>
    <t>Acta de asistencia e informe de la actividad y registros fotográficos</t>
  </si>
  <si>
    <t>Lograr el 50% de participación efectiva de la ciudadanía en la Fase II de presupuestos participativos con respecto a la población total  habilitada para votar en la localidad.</t>
  </si>
  <si>
    <t>Reporte de recursos comprometidos y con Registro Presupuestal</t>
  </si>
  <si>
    <t>Plataforma Gobierno Abierto para Bogotá
Acta de acuerdo participativo
BOGDATA</t>
  </si>
  <si>
    <t>(Número de contratos celebrados y registrados en SIPSE Local en estado ejecución /Número total de contratos celebrados y registrados en SIPSE Local)*100%</t>
  </si>
  <si>
    <t>Lograr que el 100%  de las propuestas ganadoras de  presupuestos participativos (Fase II) cuenten con todos los recursos comprometidos en la vigencia.</t>
  </si>
  <si>
    <t>(Recursos con registro presupuestal de las propuestas ganadoras de la Fase II de presupuestos participativos / Total de recursos asignados a las propuestas ganadoras en fase II)*100</t>
  </si>
  <si>
    <t>(Número de votantes en fase II de presupuestos participativos vigencia actual/Número total de votantes habilitados en presupuestos participativos fase II de la vigencia)*100</t>
  </si>
  <si>
    <t>20 alcaldías locales</t>
  </si>
  <si>
    <r>
      <t>Cumplir el</t>
    </r>
    <r>
      <rPr>
        <sz val="12"/>
        <color rgb="FFFF0000"/>
        <rFont val="Calibri"/>
        <family val="2"/>
        <scheme val="minor"/>
      </rPr>
      <t xml:space="preserve"> </t>
    </r>
    <r>
      <rPr>
        <sz val="12"/>
        <rFont val="Calibri"/>
        <family val="2"/>
        <scheme val="minor"/>
      </rPr>
      <t xml:space="preserve">10% </t>
    </r>
    <r>
      <rPr>
        <sz val="12"/>
        <color rgb="FF000000"/>
        <rFont val="Calibri"/>
        <family val="2"/>
        <scheme val="minor"/>
      </rPr>
      <t>de las metas del Plan de Desarrollo Local (metas entregadas)</t>
    </r>
  </si>
  <si>
    <r>
      <t xml:space="preserve">Todas las alcaldías </t>
    </r>
    <r>
      <rPr>
        <b/>
        <sz val="12"/>
        <color theme="1"/>
        <rFont val="Calibri"/>
        <family val="2"/>
        <scheme val="minor"/>
      </rPr>
      <t>menos</t>
    </r>
    <r>
      <rPr>
        <sz val="12"/>
        <color theme="1"/>
        <rFont val="Calibri"/>
        <family val="2"/>
        <scheme val="minor"/>
      </rPr>
      <t xml:space="preserve"> AL de </t>
    </r>
    <r>
      <rPr>
        <b/>
        <sz val="12"/>
        <color theme="1"/>
        <rFont val="Calibri"/>
        <family val="2"/>
        <scheme val="minor"/>
      </rPr>
      <t>Sumapaz</t>
    </r>
  </si>
  <si>
    <r>
      <t xml:space="preserve">UNICAMENTE aplica para la AL de </t>
    </r>
    <r>
      <rPr>
        <b/>
        <sz val="12"/>
        <color theme="1"/>
        <rFont val="Calibri"/>
        <family val="2"/>
        <scheme val="minor"/>
      </rPr>
      <t>Sumapaz</t>
    </r>
  </si>
  <si>
    <r>
      <t xml:space="preserve">Todas las alcaldías </t>
    </r>
    <r>
      <rPr>
        <b/>
        <sz val="12"/>
        <color theme="1"/>
        <rFont val="Calibri"/>
        <family val="2"/>
        <scheme val="minor"/>
      </rPr>
      <t>menos</t>
    </r>
    <r>
      <rPr>
        <sz val="12"/>
        <color theme="1"/>
        <rFont val="Calibri"/>
        <family val="2"/>
        <scheme val="minor"/>
      </rPr>
      <t xml:space="preserve"> AL de </t>
    </r>
    <r>
      <rPr>
        <b/>
        <sz val="12"/>
        <color theme="1"/>
        <rFont val="Calibri"/>
        <family val="2"/>
        <scheme val="minor"/>
      </rPr>
      <t>Bosa</t>
    </r>
  </si>
  <si>
    <r>
      <t xml:space="preserve">Esta meta aplica </t>
    </r>
    <r>
      <rPr>
        <b/>
        <sz val="12"/>
        <color theme="1"/>
        <rFont val="Calibri"/>
        <family val="2"/>
        <scheme val="minor"/>
      </rPr>
      <t xml:space="preserve">UNICAMENTE </t>
    </r>
    <r>
      <rPr>
        <sz val="12"/>
        <color theme="1"/>
        <rFont val="Calibri"/>
        <family val="2"/>
        <scheme val="minor"/>
      </rPr>
      <t xml:space="preserve">para </t>
    </r>
    <r>
      <rPr>
        <b/>
        <sz val="12"/>
        <color theme="1"/>
        <rFont val="Calibri"/>
        <family val="2"/>
        <scheme val="minor"/>
      </rPr>
      <t>BOSA</t>
    </r>
  </si>
  <si>
    <r>
      <t>Esta meta</t>
    </r>
    <r>
      <rPr>
        <b/>
        <sz val="12"/>
        <color theme="1"/>
        <rFont val="Calibri"/>
        <family val="2"/>
        <scheme val="minor"/>
      </rPr>
      <t xml:space="preserve"> NO</t>
    </r>
    <r>
      <rPr>
        <sz val="12"/>
        <color theme="1"/>
        <rFont val="Calibri"/>
        <family val="2"/>
        <scheme val="minor"/>
      </rPr>
      <t xml:space="preserve"> aplica para </t>
    </r>
    <r>
      <rPr>
        <b/>
        <sz val="12"/>
        <color theme="1"/>
        <rFont val="Calibri"/>
        <family val="2"/>
        <scheme val="minor"/>
      </rPr>
      <t>BOSA</t>
    </r>
    <r>
      <rPr>
        <sz val="12"/>
        <color theme="1"/>
        <rFont val="Calibri"/>
        <family val="2"/>
        <scheme val="minor"/>
      </rPr>
      <t xml:space="preserve">, </t>
    </r>
    <r>
      <rPr>
        <b/>
        <sz val="12"/>
        <color theme="1"/>
        <rFont val="Calibri"/>
        <family val="2"/>
        <scheme val="minor"/>
      </rPr>
      <t>MARTIRES y ENGATIVÁ</t>
    </r>
  </si>
  <si>
    <r>
      <t xml:space="preserve">Comprometer mínimo el </t>
    </r>
    <r>
      <rPr>
        <sz val="12"/>
        <rFont val="Calibri"/>
        <family val="2"/>
        <scheme val="minor"/>
      </rPr>
      <t>25%</t>
    </r>
    <r>
      <rPr>
        <sz val="12"/>
        <color rgb="FF000000"/>
        <rFont val="Calibri"/>
        <family val="2"/>
        <scheme val="minor"/>
      </rPr>
      <t xml:space="preserve"> al 30 de junio y el 95% al 31 de diciembre del presupuesto de inversión directa de la vigencia 2021</t>
    </r>
  </si>
  <si>
    <r>
      <t xml:space="preserve">Esta meta aplica </t>
    </r>
    <r>
      <rPr>
        <b/>
        <sz val="12"/>
        <color theme="1"/>
        <rFont val="Calibri"/>
        <family val="2"/>
        <scheme val="minor"/>
      </rPr>
      <t xml:space="preserve">UNICAMENTE </t>
    </r>
    <r>
      <rPr>
        <sz val="12"/>
        <color theme="1"/>
        <rFont val="Calibri"/>
        <family val="2"/>
        <scheme val="minor"/>
      </rPr>
      <t xml:space="preserve">para </t>
    </r>
    <r>
      <rPr>
        <b/>
        <sz val="12"/>
        <color theme="1"/>
        <rFont val="Calibri"/>
        <family val="2"/>
        <scheme val="minor"/>
      </rPr>
      <t>MARTIRES</t>
    </r>
  </si>
  <si>
    <r>
      <t xml:space="preserve">Comprometer mínimo el </t>
    </r>
    <r>
      <rPr>
        <sz val="12"/>
        <rFont val="Calibri"/>
        <family val="2"/>
        <scheme val="minor"/>
      </rPr>
      <t>15%</t>
    </r>
    <r>
      <rPr>
        <sz val="12"/>
        <color rgb="FF000000"/>
        <rFont val="Calibri"/>
        <family val="2"/>
        <scheme val="minor"/>
      </rPr>
      <t xml:space="preserve"> al 30 de junio y el 95% al 31 de diciembre del presupuesto de inversión directa de la vigencia 2021</t>
    </r>
  </si>
  <si>
    <r>
      <t xml:space="preserve">Esta meta aplica </t>
    </r>
    <r>
      <rPr>
        <b/>
        <sz val="12"/>
        <color theme="1"/>
        <rFont val="Calibri"/>
        <family val="2"/>
        <scheme val="minor"/>
      </rPr>
      <t xml:space="preserve">UNICAMENTE </t>
    </r>
    <r>
      <rPr>
        <sz val="12"/>
        <color theme="1"/>
        <rFont val="Calibri"/>
        <family val="2"/>
        <scheme val="minor"/>
      </rPr>
      <t xml:space="preserve">para </t>
    </r>
    <r>
      <rPr>
        <b/>
        <sz val="12"/>
        <color theme="1"/>
        <rFont val="Calibri"/>
        <family val="2"/>
        <scheme val="minor"/>
      </rPr>
      <t>ENGATIVÁ</t>
    </r>
  </si>
  <si>
    <r>
      <t>Esta PROGRAMACION</t>
    </r>
    <r>
      <rPr>
        <b/>
        <sz val="12"/>
        <color theme="1"/>
        <rFont val="Calibri"/>
        <family val="2"/>
        <scheme val="minor"/>
      </rPr>
      <t xml:space="preserve"> NO</t>
    </r>
    <r>
      <rPr>
        <sz val="12"/>
        <color theme="1"/>
        <rFont val="Calibri"/>
        <family val="2"/>
        <scheme val="minor"/>
      </rPr>
      <t xml:space="preserve"> aplica para </t>
    </r>
    <r>
      <rPr>
        <b/>
        <sz val="12"/>
        <color theme="1"/>
        <rFont val="Calibri"/>
        <family val="2"/>
        <scheme val="minor"/>
      </rPr>
      <t>BOSA y CHAPINERO</t>
    </r>
  </si>
  <si>
    <r>
      <t xml:space="preserve">Esta PROGRAMACION aplica </t>
    </r>
    <r>
      <rPr>
        <b/>
        <sz val="12"/>
        <color theme="1"/>
        <rFont val="Calibri"/>
        <family val="2"/>
        <scheme val="minor"/>
      </rPr>
      <t xml:space="preserve">UNICAMENTE </t>
    </r>
    <r>
      <rPr>
        <sz val="12"/>
        <color theme="1"/>
        <rFont val="Calibri"/>
        <family val="2"/>
        <scheme val="minor"/>
      </rPr>
      <t xml:space="preserve">para </t>
    </r>
    <r>
      <rPr>
        <b/>
        <sz val="12"/>
        <color theme="1"/>
        <rFont val="Calibri"/>
        <family val="2"/>
        <scheme val="minor"/>
      </rPr>
      <t>BOSA</t>
    </r>
  </si>
  <si>
    <r>
      <t xml:space="preserve">Esta PROGRAMACION aplica </t>
    </r>
    <r>
      <rPr>
        <b/>
        <sz val="12"/>
        <color theme="1"/>
        <rFont val="Calibri"/>
        <family val="2"/>
        <scheme val="minor"/>
      </rPr>
      <t xml:space="preserve">UNICAMENTE </t>
    </r>
    <r>
      <rPr>
        <sz val="12"/>
        <color theme="1"/>
        <rFont val="Calibri"/>
        <family val="2"/>
        <scheme val="minor"/>
      </rPr>
      <t xml:space="preserve">para </t>
    </r>
    <r>
      <rPr>
        <b/>
        <sz val="12"/>
        <color theme="1"/>
        <rFont val="Calibri"/>
        <family val="2"/>
        <scheme val="minor"/>
      </rPr>
      <t>CHAPINERO</t>
    </r>
  </si>
  <si>
    <t>ALCALDÍAS LOCALES QUE APLICA LA META</t>
  </si>
  <si>
    <t>19 alcaldías locales (no aplica para Sumapaz)</t>
  </si>
  <si>
    <r>
      <t xml:space="preserve">UNICAMENTE </t>
    </r>
    <r>
      <rPr>
        <sz val="12"/>
        <color theme="1"/>
        <rFont val="Calibri"/>
        <family val="2"/>
        <scheme val="minor"/>
      </rPr>
      <t>aplica para la AL de Sumapaz</t>
    </r>
  </si>
  <si>
    <t>Ene</t>
  </si>
  <si>
    <t>Feb</t>
  </si>
  <si>
    <t>Mar</t>
  </si>
  <si>
    <t>Abr</t>
  </si>
  <si>
    <t>May</t>
  </si>
  <si>
    <t>Jun</t>
  </si>
  <si>
    <t>Jul</t>
  </si>
  <si>
    <t>Ago</t>
  </si>
  <si>
    <t>Sep</t>
  </si>
  <si>
    <t>Oct</t>
  </si>
  <si>
    <t>Nov</t>
  </si>
  <si>
    <t>Dic</t>
  </si>
  <si>
    <t>Reporte seguimiento mensual consolidado</t>
  </si>
  <si>
    <t>Realizar 10 actividades de prevención en materia de convivencia relacionadas con artículos pirotécnicos y sustancias peligrosas (socialización, sensibilización, charlas pedagógicas)</t>
  </si>
  <si>
    <t>Realizar 12 actividades de prevención (socialización, sensibilización, charlas pedagógicas) del código nacional de policía Ley 1801 de 2016 (2018) y métodos alternativos de resolución de conflictos a los habitantes de la localidad.</t>
  </si>
  <si>
    <t>Actividades de prevención y socialización del código nacional de policía Ley 1801 de 2018</t>
  </si>
  <si>
    <t>N° actividades de prevención y socialización del código nacional de policía Ley 1801 de 2018 realizadas</t>
  </si>
  <si>
    <t>Realizar 6 actividades de prevención (socialización, sensibilización, charlas pedagógicas, orientación personalizada) en materia de minería, medio ambiente y relación con los animales</t>
  </si>
  <si>
    <t>Actividades de prevención en materia de minería, medioambiente y relación con los animales.</t>
  </si>
  <si>
    <t xml:space="preserve">Número de actividades de prevención en materia de minería, medioambiente y  relación con los animales realizadas.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</si>
</sst>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 #,##0_-;_-* &quot;-&quot;??_-;_-@_-"/>
    <numFmt numFmtId="165" formatCode="#,##0_ ;\-#,##0\ "/>
    <numFmt numFmtId="166" formatCode="0.0%"/>
    <numFmt numFmtId="167" formatCode="0.000000%"/>
  </numFmts>
  <fonts count="40">
    <font>
      <sz val="11"/>
      <color theme="1"/>
      <name val="Calibri"/>
      <family val="2"/>
      <scheme val="minor"/>
    </font>
    <font>
      <sz val="11"/>
      <color theme="1"/>
      <name val="Calibri"/>
      <family val="2"/>
      <scheme val="minor"/>
    </font>
    <font>
      <b/>
      <sz val="11"/>
      <color theme="1"/>
      <name val="Calibri"/>
      <family val="2"/>
      <scheme val="minor"/>
    </font>
    <font>
      <b/>
      <sz val="12"/>
      <color rgb="FF000000"/>
      <name val="Inherit"/>
    </font>
    <font>
      <sz val="12"/>
      <color rgb="FF000000"/>
      <name val="Inherit"/>
    </font>
    <font>
      <b/>
      <sz val="11"/>
      <color rgb="FFFFFFFF"/>
      <name val="Calibri"/>
      <family val="2"/>
      <scheme val="minor"/>
    </font>
    <font>
      <sz val="12"/>
      <name val="Garamond"/>
      <family val="1"/>
    </font>
    <font>
      <sz val="12"/>
      <color rgb="FF000000"/>
      <name val="Garamond"/>
      <family val="1"/>
    </font>
    <font>
      <b/>
      <sz val="12"/>
      <color theme="0"/>
      <name val="Inherit"/>
    </font>
    <font>
      <sz val="11"/>
      <name val="Calibri"/>
      <family val="2"/>
      <scheme val="minor"/>
    </font>
    <font>
      <sz val="12"/>
      <color rgb="FFFF0000"/>
      <name val="Inherit"/>
    </font>
    <font>
      <sz val="11"/>
      <color theme="1"/>
      <name val="Garamond"/>
      <family val="1"/>
    </font>
    <font>
      <sz val="11"/>
      <name val="Garamond"/>
      <family val="1"/>
    </font>
    <font>
      <b/>
      <sz val="11"/>
      <color theme="1"/>
      <name val="Garamond"/>
      <family val="1"/>
    </font>
    <font>
      <b/>
      <sz val="11"/>
      <name val="Calibri"/>
      <family val="2"/>
      <scheme val="minor"/>
    </font>
    <font>
      <b/>
      <sz val="11"/>
      <name val="Garamond"/>
      <family val="1"/>
    </font>
    <font>
      <b/>
      <sz val="12"/>
      <name val="Inherit"/>
    </font>
    <font>
      <sz val="11"/>
      <color rgb="FF000000"/>
      <name val="Garamond"/>
      <family val="1"/>
    </font>
    <font>
      <b/>
      <sz val="9"/>
      <color theme="1"/>
      <name val="Calibri"/>
      <family val="2"/>
      <scheme val="minor"/>
    </font>
    <font>
      <b/>
      <sz val="12"/>
      <color theme="1"/>
      <name val="Calibri"/>
      <family val="2"/>
      <scheme val="minor"/>
    </font>
    <font>
      <b/>
      <sz val="16"/>
      <color theme="1"/>
      <name val="Trebuchet MS"/>
      <family val="2"/>
    </font>
    <font>
      <b/>
      <sz val="18"/>
      <color theme="1"/>
      <name val="Trebuchet MS"/>
      <family val="2"/>
    </font>
    <font>
      <b/>
      <sz val="14"/>
      <color theme="1"/>
      <name val="Trebuchet MS"/>
      <family val="2"/>
    </font>
    <font>
      <b/>
      <sz val="18"/>
      <name val="Garamond"/>
      <family val="1"/>
    </font>
    <font>
      <b/>
      <sz val="12"/>
      <color rgb="FF000000"/>
      <name val="Garamond"/>
      <family val="1"/>
    </font>
    <font>
      <b/>
      <sz val="11"/>
      <color rgb="FF000000"/>
      <name val="Garamond"/>
      <family val="1"/>
    </font>
    <font>
      <b/>
      <sz val="16"/>
      <color rgb="FF000000"/>
      <name val="Garamond"/>
      <family val="1"/>
    </font>
    <font>
      <sz val="16"/>
      <color rgb="FF000000"/>
      <name val="Garamond"/>
      <family val="1"/>
    </font>
    <font>
      <sz val="9"/>
      <color indexed="81"/>
      <name val="Tahoma"/>
      <family val="2"/>
    </font>
    <font>
      <b/>
      <sz val="9"/>
      <color indexed="81"/>
      <name val="Tahoma"/>
      <family val="2"/>
    </font>
    <font>
      <sz val="11"/>
      <color rgb="FFFF0000"/>
      <name val="Garamond"/>
      <family val="1"/>
    </font>
    <font>
      <b/>
      <sz val="16"/>
      <color theme="1"/>
      <name val="Calibri"/>
      <family val="2"/>
      <scheme val="minor"/>
    </font>
    <font>
      <b/>
      <sz val="12"/>
      <color theme="0"/>
      <name val="Calibri"/>
      <family val="2"/>
      <scheme val="minor"/>
    </font>
    <font>
      <sz val="12"/>
      <color theme="1"/>
      <name val="Calibri"/>
      <family val="2"/>
      <scheme val="minor"/>
    </font>
    <font>
      <b/>
      <sz val="12"/>
      <name val="Calibri"/>
      <family val="2"/>
      <scheme val="minor"/>
    </font>
    <font>
      <sz val="12"/>
      <color rgb="FF000000"/>
      <name val="Calibri"/>
      <family val="2"/>
      <scheme val="minor"/>
    </font>
    <font>
      <sz val="12"/>
      <color rgb="FFFF0000"/>
      <name val="Calibri"/>
      <family val="2"/>
      <scheme val="minor"/>
    </font>
    <font>
      <sz val="12"/>
      <name val="Calibri"/>
      <family val="2"/>
      <scheme val="minor"/>
    </font>
    <font>
      <b/>
      <sz val="16"/>
      <color theme="0"/>
      <name val="Calibri"/>
      <family val="2"/>
      <scheme val="minor"/>
    </font>
    <font>
      <sz val="8"/>
      <name val="Calibri"/>
      <family val="2"/>
      <scheme val="minor"/>
    </font>
  </fonts>
  <fills count="23">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FFFF00"/>
        <bgColor indexed="64"/>
      </patternFill>
    </fill>
    <fill>
      <patternFill patternType="solid">
        <fgColor rgb="FF71F77E"/>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B3FFCC"/>
        <bgColor indexed="64"/>
      </patternFill>
    </fill>
    <fill>
      <patternFill patternType="solid">
        <fgColor rgb="FFC1FFD6"/>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6" tint="0.39997558519241921"/>
        <bgColor indexed="64"/>
      </patternFill>
    </fill>
    <fill>
      <patternFill patternType="solid">
        <fgColor rgb="FFC00000"/>
        <bgColor indexed="64"/>
      </patternFill>
    </fill>
    <fill>
      <patternFill patternType="solid">
        <fgColor theme="0" tint="-0.249977111117893"/>
        <bgColor indexed="64"/>
      </patternFill>
    </fill>
    <fill>
      <patternFill patternType="solid">
        <fgColor rgb="FF00FF0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theme="0"/>
      </left>
      <right style="thin">
        <color theme="0"/>
      </right>
      <top style="thin">
        <color theme="0"/>
      </top>
      <bottom style="thin">
        <color theme="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bottom style="thin">
        <color theme="0"/>
      </bottom>
      <diagonal/>
    </border>
    <border>
      <left style="medium">
        <color indexed="64"/>
      </left>
      <right/>
      <top style="medium">
        <color indexed="64"/>
      </top>
      <bottom style="thin">
        <color indexed="64"/>
      </bottom>
      <diagonal/>
    </border>
    <border>
      <left/>
      <right style="thin">
        <color theme="0"/>
      </right>
      <top/>
      <bottom style="thin">
        <color theme="0"/>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style="thin">
        <color rgb="FF000000"/>
      </right>
      <top style="thin">
        <color indexed="64"/>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438">
    <xf numFmtId="0" fontId="0" fillId="0" borderId="0" xfId="0"/>
    <xf numFmtId="0" fontId="0" fillId="0" borderId="3" xfId="0" applyBorder="1" applyAlignment="1">
      <alignment horizontal="center" vertical="center" wrapText="1"/>
    </xf>
    <xf numFmtId="0" fontId="2" fillId="0" borderId="2" xfId="0" applyFont="1" applyBorder="1" applyAlignment="1">
      <alignment horizontal="center" vertical="center" wrapText="1"/>
    </xf>
    <xf numFmtId="3" fontId="2" fillId="0" borderId="3" xfId="0" applyNumberFormat="1"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vertical="center"/>
    </xf>
    <xf numFmtId="0" fontId="6" fillId="0" borderId="4" xfId="0" applyFont="1" applyFill="1" applyBorder="1" applyAlignment="1">
      <alignment horizontal="center" vertical="center"/>
    </xf>
    <xf numFmtId="0" fontId="6" fillId="0" borderId="1" xfId="0" applyFont="1" applyFill="1" applyBorder="1" applyAlignment="1">
      <alignment vertical="center"/>
    </xf>
    <xf numFmtId="0" fontId="9" fillId="0" borderId="3" xfId="0" applyFont="1" applyFill="1" applyBorder="1" applyAlignment="1">
      <alignment horizontal="center" vertical="center" wrapText="1"/>
    </xf>
    <xf numFmtId="1" fontId="9" fillId="0" borderId="3" xfId="2" applyNumberFormat="1" applyFont="1" applyFill="1" applyBorder="1" applyAlignment="1">
      <alignment horizontal="center" vertical="center" wrapText="1"/>
    </xf>
    <xf numFmtId="43" fontId="2" fillId="0" borderId="3" xfId="1" applyFont="1" applyBorder="1" applyAlignment="1">
      <alignment horizontal="center" vertical="center" wrapText="1"/>
    </xf>
    <xf numFmtId="0" fontId="5" fillId="3" borderId="7"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9" fontId="9" fillId="0" borderId="3" xfId="2"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7"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7" xfId="0" applyFont="1" applyFill="1" applyBorder="1" applyAlignment="1">
      <alignment horizontal="center" vertical="center"/>
    </xf>
    <xf numFmtId="41" fontId="11" fillId="0" borderId="17" xfId="3" applyFont="1" applyFill="1" applyBorder="1" applyAlignment="1">
      <alignment horizontal="center" vertical="center"/>
    </xf>
    <xf numFmtId="0" fontId="0" fillId="0" borderId="3" xfId="0" applyFill="1" applyBorder="1" applyAlignment="1">
      <alignment horizontal="center" vertical="center" wrapText="1"/>
    </xf>
    <xf numFmtId="164" fontId="0" fillId="0" borderId="3" xfId="1" applyNumberFormat="1" applyFont="1" applyFill="1" applyBorder="1" applyAlignment="1">
      <alignment horizontal="center" vertical="center" wrapText="1"/>
    </xf>
    <xf numFmtId="0" fontId="9" fillId="0" borderId="13" xfId="0" applyFont="1" applyFill="1" applyBorder="1" applyAlignment="1">
      <alignment horizontal="center" vertical="center" wrapText="1"/>
    </xf>
    <xf numFmtId="164" fontId="2" fillId="0" borderId="3" xfId="1" applyNumberFormat="1" applyFont="1" applyBorder="1" applyAlignment="1">
      <alignment horizontal="center" vertical="center" wrapText="1"/>
    </xf>
    <xf numFmtId="165" fontId="2" fillId="0" borderId="3" xfId="1" applyNumberFormat="1" applyFont="1" applyBorder="1" applyAlignment="1">
      <alignment horizontal="center" vertical="center" wrapText="1"/>
    </xf>
    <xf numFmtId="0" fontId="0" fillId="0" borderId="0" xfId="0" applyAlignment="1">
      <alignment horizontal="left"/>
    </xf>
    <xf numFmtId="0" fontId="9" fillId="5" borderId="3"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right" vertical="center"/>
    </xf>
    <xf numFmtId="164" fontId="14" fillId="0" borderId="1" xfId="1" applyNumberFormat="1" applyFont="1" applyFill="1" applyBorder="1" applyAlignment="1">
      <alignment horizontal="right"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right" vertical="center"/>
    </xf>
    <xf numFmtId="41" fontId="13" fillId="0" borderId="1" xfId="3" applyFont="1" applyFill="1" applyBorder="1" applyAlignment="1">
      <alignment horizontal="right" vertical="center"/>
    </xf>
    <xf numFmtId="0" fontId="9" fillId="2" borderId="3"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1" fillId="0" borderId="18" xfId="0" applyFont="1" applyFill="1" applyBorder="1" applyAlignment="1">
      <alignment horizontal="right" vertical="center"/>
    </xf>
    <xf numFmtId="164" fontId="9" fillId="0" borderId="18" xfId="1" applyNumberFormat="1" applyFont="1" applyFill="1" applyBorder="1" applyAlignment="1">
      <alignment horizontal="right" vertical="center" wrapText="1"/>
    </xf>
    <xf numFmtId="0" fontId="12" fillId="0" borderId="18" xfId="0" applyFont="1" applyFill="1" applyBorder="1" applyAlignment="1">
      <alignment horizontal="right" vertical="center"/>
    </xf>
    <xf numFmtId="41" fontId="11" fillId="0" borderId="18" xfId="3" applyFont="1" applyFill="1" applyBorder="1" applyAlignment="1">
      <alignment horizontal="right" vertical="center"/>
    </xf>
    <xf numFmtId="164" fontId="0" fillId="0" borderId="13" xfId="1" applyNumberFormat="1" applyFont="1" applyFill="1" applyBorder="1" applyAlignment="1">
      <alignment horizontal="center" vertical="center" wrapText="1"/>
    </xf>
    <xf numFmtId="165" fontId="2" fillId="0" borderId="13" xfId="1" applyNumberFormat="1" applyFont="1" applyBorder="1" applyAlignment="1">
      <alignment horizontal="center" vertical="center" wrapText="1"/>
    </xf>
    <xf numFmtId="0" fontId="9" fillId="0" borderId="1" xfId="0" applyFont="1" applyFill="1" applyBorder="1" applyAlignment="1">
      <alignment horizontal="center" vertical="center" wrapText="1"/>
    </xf>
    <xf numFmtId="166" fontId="9" fillId="0" borderId="1" xfId="2" applyNumberFormat="1" applyFont="1" applyFill="1" applyBorder="1" applyAlignment="1">
      <alignment horizontal="center" vertical="center" wrapText="1"/>
    </xf>
    <xf numFmtId="0" fontId="0" fillId="0" borderId="1" xfId="0" applyBorder="1" applyAlignment="1">
      <alignment horizontal="center" vertical="center" wrapText="1"/>
    </xf>
    <xf numFmtId="3" fontId="0" fillId="0" borderId="1" xfId="0" applyNumberFormat="1" applyBorder="1" applyAlignment="1">
      <alignment horizontal="center" vertical="center" wrapText="1"/>
    </xf>
    <xf numFmtId="3" fontId="2" fillId="0" borderId="1" xfId="0" applyNumberFormat="1" applyFont="1" applyBorder="1" applyAlignment="1">
      <alignment horizontal="center" vertical="center" wrapText="1"/>
    </xf>
    <xf numFmtId="1" fontId="9" fillId="0" borderId="1" xfId="2" applyNumberFormat="1" applyFont="1" applyFill="1" applyBorder="1" applyAlignment="1">
      <alignment horizontal="center" vertical="center" wrapText="1"/>
    </xf>
    <xf numFmtId="167" fontId="9" fillId="0" borderId="1" xfId="2" applyNumberFormat="1" applyFont="1" applyFill="1" applyBorder="1" applyAlignment="1">
      <alignment horizontal="center" vertical="center" wrapText="1"/>
    </xf>
    <xf numFmtId="0" fontId="0" fillId="0" borderId="13" xfId="0" applyFill="1" applyBorder="1" applyAlignment="1">
      <alignment horizontal="center" vertical="center" wrapText="1"/>
    </xf>
    <xf numFmtId="3" fontId="2" fillId="0" borderId="13" xfId="0" applyNumberFormat="1" applyFont="1" applyBorder="1" applyAlignment="1">
      <alignment horizontal="center" vertical="center" wrapText="1"/>
    </xf>
    <xf numFmtId="164" fontId="0" fillId="0" borderId="1" xfId="1" applyNumberFormat="1" applyFont="1" applyFill="1" applyBorder="1" applyAlignment="1">
      <alignment horizontal="center" vertical="center" wrapText="1"/>
    </xf>
    <xf numFmtId="165" fontId="2" fillId="0" borderId="1" xfId="1" applyNumberFormat="1" applyFont="1" applyBorder="1" applyAlignment="1">
      <alignment horizontal="center" vertical="center" wrapText="1"/>
    </xf>
    <xf numFmtId="165" fontId="0" fillId="0" borderId="0" xfId="0" applyNumberFormat="1"/>
    <xf numFmtId="0" fontId="11" fillId="0" borderId="4"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xf>
    <xf numFmtId="0" fontId="11" fillId="0" borderId="5" xfId="0" applyFont="1" applyFill="1" applyBorder="1" applyAlignment="1">
      <alignment horizontal="center" vertical="center"/>
    </xf>
    <xf numFmtId="1" fontId="11" fillId="0" borderId="1" xfId="0" applyNumberFormat="1" applyFont="1" applyFill="1" applyBorder="1" applyAlignment="1">
      <alignment horizontal="center" vertical="center"/>
    </xf>
    <xf numFmtId="1" fontId="11" fillId="0" borderId="1" xfId="0" applyNumberFormat="1" applyFont="1" applyFill="1" applyBorder="1" applyAlignment="1">
      <alignment horizontal="center"/>
    </xf>
    <xf numFmtId="0" fontId="11" fillId="0" borderId="1" xfId="0" applyFont="1" applyFill="1" applyBorder="1" applyAlignment="1">
      <alignment horizontal="center"/>
    </xf>
    <xf numFmtId="0" fontId="12" fillId="0" borderId="1" xfId="2" applyNumberFormat="1" applyFont="1" applyFill="1" applyBorder="1" applyAlignment="1">
      <alignment horizontal="center" vertical="center"/>
    </xf>
    <xf numFmtId="1" fontId="11" fillId="0" borderId="17" xfId="0" applyNumberFormat="1" applyFont="1" applyFill="1" applyBorder="1" applyAlignment="1">
      <alignment horizontal="center" vertical="center"/>
    </xf>
    <xf numFmtId="0" fontId="17" fillId="0" borderId="4" xfId="0" applyFont="1" applyFill="1" applyBorder="1" applyAlignment="1">
      <alignment horizontal="center" vertical="center"/>
    </xf>
    <xf numFmtId="0" fontId="11" fillId="0" borderId="6" xfId="0" applyFont="1" applyFill="1" applyBorder="1" applyAlignment="1">
      <alignment horizontal="center" vertical="center"/>
    </xf>
    <xf numFmtId="1" fontId="11" fillId="0" borderId="6" xfId="0" applyNumberFormat="1" applyFont="1" applyFill="1" applyBorder="1" applyAlignment="1">
      <alignment horizontal="center"/>
    </xf>
    <xf numFmtId="0" fontId="11" fillId="0" borderId="25" xfId="0" applyFont="1" applyFill="1" applyBorder="1" applyAlignment="1">
      <alignment horizontal="center" vertical="center"/>
    </xf>
    <xf numFmtId="0" fontId="12" fillId="0" borderId="17" xfId="2" applyNumberFormat="1" applyFont="1" applyFill="1" applyBorder="1" applyAlignment="1">
      <alignment horizontal="center" vertical="center"/>
    </xf>
    <xf numFmtId="0" fontId="11" fillId="0" borderId="6" xfId="0" applyFont="1" applyFill="1" applyBorder="1" applyAlignment="1">
      <alignment horizontal="center"/>
    </xf>
    <xf numFmtId="0" fontId="11" fillId="0" borderId="28" xfId="0" applyFont="1" applyFill="1" applyBorder="1" applyAlignment="1">
      <alignment horizontal="center"/>
    </xf>
    <xf numFmtId="0" fontId="11" fillId="0" borderId="28" xfId="0" applyFont="1" applyBorder="1"/>
    <xf numFmtId="0" fontId="0" fillId="0" borderId="28" xfId="0" applyFont="1" applyBorder="1"/>
    <xf numFmtId="0" fontId="0" fillId="0" borderId="28" xfId="0" applyBorder="1"/>
    <xf numFmtId="0" fontId="0" fillId="0" borderId="28" xfId="0" applyBorder="1" applyAlignment="1">
      <alignment vertical="center"/>
    </xf>
    <xf numFmtId="0" fontId="11" fillId="0" borderId="31" xfId="0" applyFont="1" applyFill="1" applyBorder="1" applyAlignment="1">
      <alignment horizontal="center"/>
    </xf>
    <xf numFmtId="0" fontId="11" fillId="0" borderId="31" xfId="0" applyFont="1" applyBorder="1"/>
    <xf numFmtId="0" fontId="11" fillId="0" borderId="32" xfId="0" applyFont="1" applyFill="1" applyBorder="1" applyAlignment="1">
      <alignment horizontal="center"/>
    </xf>
    <xf numFmtId="0" fontId="11" fillId="0" borderId="33" xfId="0" applyFont="1" applyFill="1" applyBorder="1" applyAlignment="1">
      <alignment horizontal="center"/>
    </xf>
    <xf numFmtId="0" fontId="11" fillId="0" borderId="34" xfId="0" applyFont="1" applyBorder="1"/>
    <xf numFmtId="0" fontId="11" fillId="0" borderId="22" xfId="0" applyFont="1" applyFill="1" applyBorder="1" applyAlignment="1">
      <alignment horizontal="center" vertical="center"/>
    </xf>
    <xf numFmtId="0" fontId="11" fillId="0" borderId="23" xfId="0" applyFont="1" applyFill="1" applyBorder="1" applyAlignment="1">
      <alignment horizontal="center" vertical="center"/>
    </xf>
    <xf numFmtId="1" fontId="11" fillId="0" borderId="23" xfId="0" applyNumberFormat="1" applyFont="1" applyFill="1" applyBorder="1" applyAlignment="1">
      <alignment horizontal="center"/>
    </xf>
    <xf numFmtId="0" fontId="11" fillId="0" borderId="24" xfId="0" applyFont="1" applyFill="1" applyBorder="1" applyAlignment="1">
      <alignment horizontal="center" vertical="center"/>
    </xf>
    <xf numFmtId="0" fontId="11" fillId="0" borderId="23" xfId="0" applyFont="1" applyFill="1" applyBorder="1" applyAlignment="1">
      <alignment horizontal="center"/>
    </xf>
    <xf numFmtId="0" fontId="0" fillId="0" borderId="32" xfId="0" applyBorder="1"/>
    <xf numFmtId="0" fontId="0" fillId="0" borderId="32" xfId="0" applyFill="1" applyBorder="1" applyAlignment="1">
      <alignment horizontal="center" vertical="center"/>
    </xf>
    <xf numFmtId="0" fontId="11" fillId="0" borderId="36" xfId="0" applyFont="1" applyFill="1" applyBorder="1" applyAlignment="1">
      <alignment horizontal="center"/>
    </xf>
    <xf numFmtId="0" fontId="11" fillId="0" borderId="34" xfId="0" applyFont="1" applyFill="1" applyBorder="1" applyAlignment="1">
      <alignment horizontal="center"/>
    </xf>
    <xf numFmtId="0" fontId="12" fillId="0" borderId="6" xfId="0" applyFont="1" applyFill="1" applyBorder="1" applyAlignment="1">
      <alignment horizontal="center" vertical="center"/>
    </xf>
    <xf numFmtId="0" fontId="18" fillId="11" borderId="8" xfId="0" applyFont="1" applyFill="1" applyBorder="1" applyAlignment="1">
      <alignment horizontal="center" vertical="center" wrapText="1"/>
    </xf>
    <xf numFmtId="9" fontId="11" fillId="12" borderId="23" xfId="2" applyFont="1" applyFill="1" applyBorder="1" applyAlignment="1">
      <alignment horizontal="center"/>
    </xf>
    <xf numFmtId="9" fontId="11" fillId="12" borderId="1" xfId="2" applyFont="1" applyFill="1" applyBorder="1" applyAlignment="1">
      <alignment horizontal="center" vertical="center"/>
    </xf>
    <xf numFmtId="9" fontId="11" fillId="12" borderId="1" xfId="2" applyFont="1" applyFill="1" applyBorder="1" applyAlignment="1">
      <alignment horizontal="center"/>
    </xf>
    <xf numFmtId="9" fontId="11" fillId="12" borderId="6" xfId="2" applyFont="1" applyFill="1" applyBorder="1" applyAlignment="1">
      <alignment horizontal="center"/>
    </xf>
    <xf numFmtId="0" fontId="18" fillId="10" borderId="8" xfId="0" applyFont="1" applyFill="1" applyBorder="1" applyAlignment="1">
      <alignment horizontal="center" vertical="center" wrapText="1"/>
    </xf>
    <xf numFmtId="9" fontId="11" fillId="9" borderId="23" xfId="2" applyFont="1" applyFill="1" applyBorder="1" applyAlignment="1">
      <alignment horizontal="center"/>
    </xf>
    <xf numFmtId="9" fontId="11" fillId="9" borderId="1" xfId="2" applyFont="1" applyFill="1" applyBorder="1" applyAlignment="1">
      <alignment horizontal="center"/>
    </xf>
    <xf numFmtId="9" fontId="11" fillId="9" borderId="6" xfId="2" applyFont="1" applyFill="1" applyBorder="1" applyAlignment="1">
      <alignment horizontal="center"/>
    </xf>
    <xf numFmtId="0" fontId="18" fillId="13" borderId="8" xfId="0" applyFont="1" applyFill="1" applyBorder="1" applyAlignment="1">
      <alignment horizontal="center" vertical="center" wrapText="1"/>
    </xf>
    <xf numFmtId="9" fontId="11" fillId="14" borderId="23" xfId="2" applyFont="1" applyFill="1" applyBorder="1" applyAlignment="1">
      <alignment horizontal="center"/>
    </xf>
    <xf numFmtId="9" fontId="11" fillId="14" borderId="1" xfId="2" applyFont="1" applyFill="1" applyBorder="1" applyAlignment="1">
      <alignment horizontal="center"/>
    </xf>
    <xf numFmtId="9" fontId="11" fillId="14" borderId="6" xfId="2" applyFont="1" applyFill="1" applyBorder="1" applyAlignment="1">
      <alignment horizontal="center"/>
    </xf>
    <xf numFmtId="0" fontId="18" fillId="16" borderId="1" xfId="0" applyFont="1" applyFill="1" applyBorder="1" applyAlignment="1">
      <alignment horizontal="center" vertical="center" wrapText="1"/>
    </xf>
    <xf numFmtId="9" fontId="11" fillId="17" borderId="1" xfId="2" applyFont="1" applyFill="1" applyBorder="1" applyAlignment="1">
      <alignment horizontal="center"/>
    </xf>
    <xf numFmtId="9" fontId="11" fillId="17" borderId="6" xfId="2" applyFont="1" applyFill="1" applyBorder="1" applyAlignment="1">
      <alignment horizontal="center"/>
    </xf>
    <xf numFmtId="0" fontId="22" fillId="0" borderId="35" xfId="0" applyFont="1" applyBorder="1"/>
    <xf numFmtId="0" fontId="22" fillId="0" borderId="20" xfId="0" applyFont="1" applyBorder="1"/>
    <xf numFmtId="0" fontId="22" fillId="0" borderId="21" xfId="0" applyFont="1" applyBorder="1"/>
    <xf numFmtId="0" fontId="11" fillId="0" borderId="0" xfId="0" applyFont="1"/>
    <xf numFmtId="0" fontId="11" fillId="0" borderId="0" xfId="0" applyFont="1" applyAlignment="1">
      <alignment horizontal="center"/>
    </xf>
    <xf numFmtId="0" fontId="11" fillId="18" borderId="0" xfId="0" applyFont="1" applyFill="1" applyProtection="1"/>
    <xf numFmtId="0" fontId="11" fillId="18" borderId="0" xfId="0" applyFont="1" applyFill="1"/>
    <xf numFmtId="0" fontId="11" fillId="18" borderId="0" xfId="0" applyFont="1" applyFill="1" applyAlignment="1">
      <alignment horizontal="center"/>
    </xf>
    <xf numFmtId="0" fontId="11" fillId="18" borderId="0" xfId="0" applyFont="1" applyFill="1" applyBorder="1" applyAlignment="1" applyProtection="1">
      <alignment vertical="center" wrapText="1"/>
    </xf>
    <xf numFmtId="0" fontId="11" fillId="18" borderId="0" xfId="0" applyFont="1" applyFill="1" applyAlignment="1">
      <alignment wrapText="1"/>
    </xf>
    <xf numFmtId="9" fontId="11" fillId="18" borderId="0" xfId="0" applyNumberFormat="1" applyFont="1" applyFill="1"/>
    <xf numFmtId="3" fontId="11" fillId="18" borderId="0" xfId="0" applyNumberFormat="1" applyFont="1" applyFill="1"/>
    <xf numFmtId="0" fontId="11" fillId="18" borderId="0" xfId="0" applyFont="1" applyFill="1" applyBorder="1"/>
    <xf numFmtId="0" fontId="13" fillId="0" borderId="0" xfId="0" applyFont="1" applyFill="1" applyBorder="1" applyAlignment="1" applyProtection="1">
      <alignment horizontal="center" vertical="center" wrapText="1"/>
    </xf>
    <xf numFmtId="3" fontId="13" fillId="0" borderId="0" xfId="0" applyNumberFormat="1" applyFont="1" applyFill="1" applyBorder="1" applyAlignment="1" applyProtection="1">
      <alignment horizontal="center" vertical="center" wrapText="1"/>
    </xf>
    <xf numFmtId="3" fontId="13" fillId="0" borderId="0" xfId="0" applyNumberFormat="1" applyFont="1" applyBorder="1" applyAlignment="1">
      <alignment horizontal="center" vertical="center"/>
    </xf>
    <xf numFmtId="0" fontId="11" fillId="0" borderId="0" xfId="0" applyFont="1" applyBorder="1" applyProtection="1"/>
    <xf numFmtId="0" fontId="6" fillId="0" borderId="53" xfId="0" applyFont="1" applyFill="1" applyBorder="1" applyAlignment="1" applyProtection="1">
      <alignment horizontal="center" vertical="center"/>
    </xf>
    <xf numFmtId="0" fontId="6" fillId="0" borderId="54" xfId="0" applyFont="1" applyFill="1" applyBorder="1" applyAlignment="1" applyProtection="1">
      <alignment vertical="center"/>
    </xf>
    <xf numFmtId="0" fontId="12" fillId="0" borderId="54" xfId="0" applyFont="1" applyFill="1" applyBorder="1" applyAlignment="1" applyProtection="1">
      <alignment horizontal="center" vertical="center" wrapText="1"/>
    </xf>
    <xf numFmtId="3" fontId="11" fillId="0" borderId="54" xfId="0" applyNumberFormat="1" applyFont="1" applyBorder="1" applyAlignment="1">
      <alignment horizontal="center" vertical="center"/>
    </xf>
    <xf numFmtId="0" fontId="25" fillId="0" borderId="55" xfId="0" applyFont="1" applyFill="1" applyBorder="1" applyAlignment="1" applyProtection="1">
      <alignment horizontal="center" vertical="center"/>
    </xf>
    <xf numFmtId="0" fontId="6" fillId="0" borderId="56" xfId="0" applyFont="1" applyFill="1" applyBorder="1" applyAlignment="1" applyProtection="1">
      <alignment horizontal="center" vertical="center"/>
    </xf>
    <xf numFmtId="0" fontId="6" fillId="0" borderId="57" xfId="0" applyFont="1" applyFill="1" applyBorder="1" applyAlignment="1" applyProtection="1">
      <alignment vertical="center"/>
    </xf>
    <xf numFmtId="0" fontId="12" fillId="0" borderId="57" xfId="0" applyFont="1" applyFill="1" applyBorder="1" applyAlignment="1" applyProtection="1">
      <alignment horizontal="center" vertical="center" wrapText="1"/>
    </xf>
    <xf numFmtId="3" fontId="11" fillId="0" borderId="57" xfId="0" applyNumberFormat="1" applyFont="1" applyBorder="1" applyAlignment="1">
      <alignment horizontal="center" vertical="center"/>
    </xf>
    <xf numFmtId="0" fontId="25" fillId="0" borderId="58" xfId="0" applyFont="1" applyFill="1" applyBorder="1" applyAlignment="1" applyProtection="1">
      <alignment horizontal="center" vertical="center"/>
    </xf>
    <xf numFmtId="0" fontId="7" fillId="0" borderId="56" xfId="0" applyFont="1" applyFill="1" applyBorder="1" applyAlignment="1" applyProtection="1">
      <alignment horizontal="center" vertical="center"/>
    </xf>
    <xf numFmtId="0" fontId="7" fillId="0" borderId="57" xfId="0" applyFont="1" applyFill="1" applyBorder="1" applyAlignment="1" applyProtection="1">
      <alignment vertical="center"/>
    </xf>
    <xf numFmtId="0" fontId="11" fillId="0" borderId="58" xfId="0" applyFont="1" applyFill="1" applyBorder="1" applyProtection="1"/>
    <xf numFmtId="3" fontId="13" fillId="0" borderId="58" xfId="0" applyNumberFormat="1" applyFont="1" applyBorder="1" applyAlignment="1">
      <alignment horizontal="center" vertical="center"/>
    </xf>
    <xf numFmtId="3" fontId="13" fillId="0" borderId="55" xfId="0" applyNumberFormat="1" applyFont="1" applyBorder="1" applyAlignment="1">
      <alignment horizontal="center" vertical="center"/>
    </xf>
    <xf numFmtId="3" fontId="11" fillId="0" borderId="58" xfId="0" applyNumberFormat="1" applyFont="1" applyBorder="1" applyAlignment="1">
      <alignment horizontal="center" vertical="center"/>
    </xf>
    <xf numFmtId="0" fontId="12" fillId="3" borderId="30" xfId="0" applyFont="1" applyFill="1" applyBorder="1" applyAlignment="1" applyProtection="1">
      <alignment horizontal="center" vertical="center" wrapText="1"/>
    </xf>
    <xf numFmtId="3" fontId="0" fillId="0" borderId="54" xfId="0" applyNumberFormat="1" applyBorder="1" applyAlignment="1">
      <alignment horizontal="center"/>
    </xf>
    <xf numFmtId="3" fontId="11" fillId="0" borderId="55" xfId="0" applyNumberFormat="1" applyFont="1" applyBorder="1" applyAlignment="1">
      <alignment horizontal="center" vertical="center"/>
    </xf>
    <xf numFmtId="3" fontId="0" fillId="0" borderId="57" xfId="0" applyNumberFormat="1" applyBorder="1" applyAlignment="1">
      <alignment horizontal="center"/>
    </xf>
    <xf numFmtId="1" fontId="11" fillId="0" borderId="57" xfId="0" applyNumberFormat="1" applyFont="1" applyBorder="1" applyAlignment="1">
      <alignment horizontal="center" vertical="center"/>
    </xf>
    <xf numFmtId="1" fontId="11" fillId="0" borderId="54" xfId="0" applyNumberFormat="1" applyFont="1" applyBorder="1" applyAlignment="1">
      <alignment horizontal="center" vertical="center"/>
    </xf>
    <xf numFmtId="1" fontId="11" fillId="0" borderId="55" xfId="0" applyNumberFormat="1" applyFont="1" applyBorder="1" applyAlignment="1">
      <alignment horizontal="center" vertical="center"/>
    </xf>
    <xf numFmtId="1" fontId="11" fillId="0" borderId="58" xfId="0" applyNumberFormat="1" applyFont="1" applyBorder="1" applyAlignment="1">
      <alignment horizontal="center" vertical="center"/>
    </xf>
    <xf numFmtId="0" fontId="12" fillId="19" borderId="30" xfId="0" applyFont="1" applyFill="1" applyBorder="1" applyAlignment="1" applyProtection="1">
      <alignment horizontal="center" vertical="center" wrapText="1"/>
    </xf>
    <xf numFmtId="3" fontId="13" fillId="0" borderId="54" xfId="0" applyNumberFormat="1" applyFont="1" applyBorder="1" applyAlignment="1">
      <alignment horizontal="center" vertical="center"/>
    </xf>
    <xf numFmtId="3" fontId="11" fillId="0" borderId="57" xfId="0" applyNumberFormat="1" applyFont="1" applyFill="1" applyBorder="1" applyAlignment="1">
      <alignment horizontal="center" vertical="center"/>
    </xf>
    <xf numFmtId="3" fontId="11" fillId="0" borderId="58" xfId="0" applyNumberFormat="1" applyFont="1" applyFill="1" applyBorder="1" applyAlignment="1">
      <alignment horizontal="center" vertical="center"/>
    </xf>
    <xf numFmtId="0" fontId="30" fillId="18" borderId="0" xfId="0" applyFont="1" applyFill="1"/>
    <xf numFmtId="9" fontId="30" fillId="18" borderId="0" xfId="0" applyNumberFormat="1" applyFont="1" applyFill="1"/>
    <xf numFmtId="0" fontId="30" fillId="18" borderId="0" xfId="0" applyFont="1" applyFill="1" applyAlignment="1">
      <alignment horizontal="center"/>
    </xf>
    <xf numFmtId="0" fontId="17" fillId="18" borderId="0" xfId="0" applyFont="1" applyFill="1"/>
    <xf numFmtId="0" fontId="11" fillId="0" borderId="0" xfId="0" applyFont="1" applyFill="1"/>
    <xf numFmtId="0" fontId="19" fillId="13" borderId="1" xfId="0" applyFont="1" applyFill="1" applyBorder="1" applyAlignment="1">
      <alignment horizontal="center" vertical="center" wrapText="1"/>
    </xf>
    <xf numFmtId="0" fontId="19" fillId="16" borderId="1" xfId="0" applyFont="1" applyFill="1" applyBorder="1" applyAlignment="1">
      <alignment horizontal="center" vertical="center" wrapText="1"/>
    </xf>
    <xf numFmtId="0" fontId="19" fillId="11" borderId="1" xfId="0" applyFont="1" applyFill="1" applyBorder="1" applyAlignment="1">
      <alignment horizontal="center" vertical="center" wrapText="1"/>
    </xf>
    <xf numFmtId="0" fontId="19" fillId="10" borderId="1" xfId="0" applyFont="1" applyFill="1" applyBorder="1" applyAlignment="1">
      <alignment horizontal="center" vertical="center" wrapText="1"/>
    </xf>
    <xf numFmtId="0" fontId="12" fillId="9" borderId="8" xfId="0" applyFont="1" applyFill="1" applyBorder="1" applyAlignment="1" applyProtection="1">
      <alignment horizontal="center" vertical="center" wrapText="1"/>
    </xf>
    <xf numFmtId="0" fontId="12" fillId="3" borderId="8" xfId="0" applyFont="1" applyFill="1" applyBorder="1" applyAlignment="1" applyProtection="1">
      <alignment horizontal="center" vertical="center" wrapText="1"/>
    </xf>
    <xf numFmtId="0" fontId="12" fillId="19" borderId="8" xfId="0" applyFont="1" applyFill="1" applyBorder="1" applyAlignment="1" applyProtection="1">
      <alignment horizontal="center" vertical="center" wrapText="1"/>
    </xf>
    <xf numFmtId="0" fontId="5" fillId="3" borderId="1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6" fillId="18" borderId="56" xfId="0" applyFont="1" applyFill="1" applyBorder="1" applyAlignment="1" applyProtection="1">
      <alignment horizontal="center" vertical="center"/>
    </xf>
    <xf numFmtId="0" fontId="6" fillId="18" borderId="57" xfId="0" applyFont="1" applyFill="1" applyBorder="1" applyAlignment="1" applyProtection="1">
      <alignment vertical="center"/>
    </xf>
    <xf numFmtId="0" fontId="12" fillId="18" borderId="57" xfId="0" applyFont="1" applyFill="1" applyBorder="1" applyAlignment="1" applyProtection="1">
      <alignment horizontal="center" vertical="center" wrapText="1"/>
    </xf>
    <xf numFmtId="3" fontId="11" fillId="18" borderId="57" xfId="0" applyNumberFormat="1" applyFont="1" applyFill="1" applyBorder="1" applyAlignment="1">
      <alignment horizontal="center" vertical="center"/>
    </xf>
    <xf numFmtId="0" fontId="25" fillId="18" borderId="58" xfId="0" applyFont="1" applyFill="1" applyBorder="1" applyAlignment="1" applyProtection="1">
      <alignment horizontal="center" vertical="center"/>
    </xf>
    <xf numFmtId="3" fontId="12" fillId="18" borderId="57" xfId="0" applyNumberFormat="1" applyFont="1" applyFill="1" applyBorder="1" applyAlignment="1">
      <alignment horizontal="center" vertical="center"/>
    </xf>
    <xf numFmtId="0" fontId="15" fillId="18" borderId="58" xfId="0" applyFont="1" applyFill="1" applyBorder="1" applyAlignment="1" applyProtection="1">
      <alignment horizontal="center" vertical="center"/>
    </xf>
    <xf numFmtId="3" fontId="15" fillId="18" borderId="58" xfId="0" applyNumberFormat="1" applyFont="1" applyFill="1" applyBorder="1" applyAlignment="1">
      <alignment horizontal="center" vertical="center"/>
    </xf>
    <xf numFmtId="3" fontId="13" fillId="18" borderId="58" xfId="0" applyNumberFormat="1" applyFont="1" applyFill="1" applyBorder="1" applyAlignment="1">
      <alignment horizontal="center" vertical="center"/>
    </xf>
    <xf numFmtId="3" fontId="0" fillId="18" borderId="57" xfId="0" applyNumberFormat="1" applyFill="1" applyBorder="1" applyAlignment="1">
      <alignment horizontal="center"/>
    </xf>
    <xf numFmtId="3" fontId="11" fillId="18" borderId="58" xfId="0" applyNumberFormat="1" applyFont="1" applyFill="1" applyBorder="1" applyAlignment="1">
      <alignment horizontal="center" vertical="center"/>
    </xf>
    <xf numFmtId="3" fontId="12" fillId="18" borderId="58" xfId="0" applyNumberFormat="1" applyFont="1" applyFill="1" applyBorder="1" applyAlignment="1">
      <alignment horizontal="center" vertical="center"/>
    </xf>
    <xf numFmtId="3" fontId="9" fillId="18" borderId="57" xfId="0" applyNumberFormat="1" applyFont="1" applyFill="1" applyBorder="1" applyAlignment="1">
      <alignment horizontal="center"/>
    </xf>
    <xf numFmtId="3" fontId="15" fillId="18" borderId="0" xfId="0" applyNumberFormat="1" applyFont="1" applyFill="1"/>
    <xf numFmtId="1" fontId="11" fillId="0" borderId="57" xfId="0" applyNumberFormat="1" applyFont="1" applyFill="1" applyBorder="1" applyAlignment="1">
      <alignment horizontal="center" vertical="center"/>
    </xf>
    <xf numFmtId="1" fontId="11" fillId="0" borderId="58" xfId="0" applyNumberFormat="1" applyFont="1" applyFill="1" applyBorder="1" applyAlignment="1">
      <alignment horizontal="center" vertical="center"/>
    </xf>
    <xf numFmtId="3" fontId="12" fillId="0" borderId="57" xfId="0" applyNumberFormat="1" applyFont="1" applyFill="1" applyBorder="1" applyAlignment="1">
      <alignment horizontal="center" vertical="center"/>
    </xf>
    <xf numFmtId="1" fontId="12" fillId="0" borderId="57" xfId="0" applyNumberFormat="1" applyFont="1" applyFill="1" applyBorder="1" applyAlignment="1">
      <alignment horizontal="center" vertical="center"/>
    </xf>
    <xf numFmtId="1" fontId="12" fillId="0" borderId="58" xfId="0" applyNumberFormat="1" applyFont="1" applyFill="1" applyBorder="1" applyAlignment="1">
      <alignment horizontal="center" vertical="center"/>
    </xf>
    <xf numFmtId="3" fontId="12" fillId="0" borderId="58" xfId="0" applyNumberFormat="1" applyFont="1" applyFill="1" applyBorder="1" applyAlignment="1">
      <alignment horizontal="center" vertical="center"/>
    </xf>
    <xf numFmtId="0" fontId="12" fillId="18" borderId="0" xfId="0" applyFont="1" applyFill="1"/>
    <xf numFmtId="3" fontId="12" fillId="0" borderId="54" xfId="0" applyNumberFormat="1" applyFont="1" applyBorder="1" applyAlignment="1">
      <alignment horizontal="center" vertical="center"/>
    </xf>
    <xf numFmtId="3" fontId="12" fillId="0" borderId="55" xfId="0" applyNumberFormat="1" applyFont="1" applyBorder="1" applyAlignment="1">
      <alignment horizontal="center" vertical="center"/>
    </xf>
    <xf numFmtId="3" fontId="12" fillId="0" borderId="57" xfId="0" applyNumberFormat="1" applyFont="1" applyBorder="1" applyAlignment="1">
      <alignment horizontal="center" vertical="center"/>
    </xf>
    <xf numFmtId="3" fontId="12" fillId="0" borderId="58" xfId="0" applyNumberFormat="1" applyFont="1" applyBorder="1" applyAlignment="1">
      <alignment horizontal="center" vertical="center"/>
    </xf>
    <xf numFmtId="0" fontId="7" fillId="18" borderId="56" xfId="0" applyFont="1" applyFill="1" applyBorder="1" applyAlignment="1" applyProtection="1">
      <alignment horizontal="center" vertical="center"/>
    </xf>
    <xf numFmtId="0" fontId="7" fillId="18" borderId="57" xfId="0" applyFont="1" applyFill="1" applyBorder="1" applyAlignment="1" applyProtection="1">
      <alignment vertical="center"/>
    </xf>
    <xf numFmtId="3" fontId="13" fillId="18" borderId="0" xfId="0" applyNumberFormat="1" applyFont="1" applyFill="1"/>
    <xf numFmtId="0" fontId="6" fillId="18" borderId="53" xfId="0" applyFont="1" applyFill="1" applyBorder="1" applyAlignment="1" applyProtection="1">
      <alignment horizontal="center" vertical="center"/>
    </xf>
    <xf numFmtId="0" fontId="6" fillId="18" borderId="54" xfId="0" applyFont="1" applyFill="1" applyBorder="1" applyAlignment="1" applyProtection="1">
      <alignment vertical="center"/>
    </xf>
    <xf numFmtId="0" fontId="12" fillId="18" borderId="54" xfId="0" applyFont="1" applyFill="1" applyBorder="1" applyAlignment="1" applyProtection="1">
      <alignment horizontal="center" vertical="center" wrapText="1"/>
    </xf>
    <xf numFmtId="3" fontId="11" fillId="18" borderId="54" xfId="0" applyNumberFormat="1" applyFont="1" applyFill="1" applyBorder="1" applyAlignment="1">
      <alignment horizontal="center" vertical="center"/>
    </xf>
    <xf numFmtId="3" fontId="11" fillId="18" borderId="55" xfId="0" applyNumberFormat="1" applyFont="1" applyFill="1" applyBorder="1" applyAlignment="1">
      <alignment horizontal="center" vertical="center"/>
    </xf>
    <xf numFmtId="3" fontId="15" fillId="0" borderId="58" xfId="0" applyNumberFormat="1" applyFont="1" applyFill="1" applyBorder="1" applyAlignment="1">
      <alignment horizontal="center" vertical="center"/>
    </xf>
    <xf numFmtId="3" fontId="11" fillId="0" borderId="71" xfId="0" applyNumberFormat="1" applyFont="1" applyBorder="1" applyAlignment="1">
      <alignment horizontal="center" vertical="center"/>
    </xf>
    <xf numFmtId="3" fontId="11" fillId="0" borderId="72" xfId="0" applyNumberFormat="1" applyFont="1" applyBorder="1" applyAlignment="1">
      <alignment horizontal="center" vertical="center"/>
    </xf>
    <xf numFmtId="3" fontId="11" fillId="0" borderId="73" xfId="0" applyNumberFormat="1" applyFont="1" applyBorder="1" applyAlignment="1">
      <alignment horizontal="center" vertical="center"/>
    </xf>
    <xf numFmtId="3" fontId="11" fillId="0" borderId="70" xfId="0" applyNumberFormat="1" applyFont="1" applyBorder="1" applyAlignment="1">
      <alignment horizontal="center" vertical="center"/>
    </xf>
    <xf numFmtId="3" fontId="9" fillId="0" borderId="57" xfId="0" applyNumberFormat="1" applyFont="1" applyFill="1" applyBorder="1" applyAlignment="1">
      <alignment horizontal="center"/>
    </xf>
    <xf numFmtId="0" fontId="30" fillId="0" borderId="0" xfId="0" applyFont="1" applyFill="1"/>
    <xf numFmtId="0" fontId="33" fillId="0" borderId="0" xfId="0" applyFont="1" applyAlignment="1">
      <alignment vertical="center" wrapText="1"/>
    </xf>
    <xf numFmtId="0" fontId="33" fillId="0" borderId="0" xfId="0" applyFont="1" applyAlignment="1">
      <alignment vertical="center"/>
    </xf>
    <xf numFmtId="0" fontId="34" fillId="21" borderId="6" xfId="0" applyFont="1" applyFill="1" applyBorder="1" applyAlignment="1">
      <alignment horizontal="center" vertical="center"/>
    </xf>
    <xf numFmtId="0" fontId="33" fillId="18" borderId="62" xfId="0" applyFont="1" applyFill="1" applyBorder="1" applyAlignment="1">
      <alignment vertical="center"/>
    </xf>
    <xf numFmtId="0" fontId="35" fillId="0" borderId="26" xfId="0" applyFont="1" applyFill="1" applyBorder="1" applyAlignment="1">
      <alignment horizontal="justify" vertical="center" wrapText="1"/>
    </xf>
    <xf numFmtId="0" fontId="33" fillId="0" borderId="26" xfId="0" applyFont="1" applyFill="1" applyBorder="1" applyAlignment="1">
      <alignment horizontal="center" vertical="center" wrapText="1"/>
    </xf>
    <xf numFmtId="0" fontId="33" fillId="0" borderId="26" xfId="0" applyFont="1" applyFill="1" applyBorder="1" applyAlignment="1">
      <alignment vertical="center" wrapText="1"/>
    </xf>
    <xf numFmtId="0" fontId="37" fillId="0" borderId="26" xfId="0" applyFont="1" applyFill="1" applyBorder="1" applyAlignment="1">
      <alignment vertical="center" wrapText="1"/>
    </xf>
    <xf numFmtId="0" fontId="33" fillId="0" borderId="26" xfId="0" applyFont="1" applyFill="1" applyBorder="1" applyAlignment="1">
      <alignment horizontal="justify" vertical="center" wrapText="1"/>
    </xf>
    <xf numFmtId="166" fontId="37" fillId="0" borderId="26" xfId="0" applyNumberFormat="1" applyFont="1" applyFill="1" applyBorder="1" applyAlignment="1">
      <alignment horizontal="center" vertical="center" wrapText="1"/>
    </xf>
    <xf numFmtId="9" fontId="33" fillId="0" borderId="26" xfId="2" applyFont="1" applyFill="1" applyBorder="1" applyAlignment="1">
      <alignment horizontal="center" vertical="center" wrapText="1"/>
    </xf>
    <xf numFmtId="9" fontId="37" fillId="0" borderId="26" xfId="2" applyFont="1" applyFill="1" applyBorder="1" applyAlignment="1">
      <alignment horizontal="center" vertical="center" wrapText="1"/>
    </xf>
    <xf numFmtId="9" fontId="33" fillId="0" borderId="26" xfId="2" applyFont="1" applyFill="1" applyBorder="1" applyAlignment="1">
      <alignment horizontal="center" vertical="center"/>
    </xf>
    <xf numFmtId="0" fontId="33" fillId="0" borderId="26" xfId="0" applyFont="1" applyFill="1" applyBorder="1" applyAlignment="1">
      <alignment horizontal="left" vertical="center" wrapText="1"/>
    </xf>
    <xf numFmtId="0" fontId="37" fillId="0" borderId="26" xfId="0" applyFont="1" applyFill="1" applyBorder="1" applyAlignment="1">
      <alignment horizontal="left" vertical="center" wrapText="1"/>
    </xf>
    <xf numFmtId="0" fontId="33" fillId="0" borderId="64" xfId="0" applyFont="1" applyFill="1" applyBorder="1" applyAlignment="1">
      <alignment horizontal="left" vertical="center" wrapText="1"/>
    </xf>
    <xf numFmtId="0" fontId="33" fillId="18" borderId="4" xfId="0" applyFont="1" applyFill="1" applyBorder="1" applyAlignment="1">
      <alignment vertical="center" wrapText="1"/>
    </xf>
    <xf numFmtId="0" fontId="35" fillId="0" borderId="1" xfId="0" applyFont="1" applyFill="1" applyBorder="1" applyAlignment="1">
      <alignment horizontal="justify" vertical="center" wrapText="1"/>
    </xf>
    <xf numFmtId="0" fontId="33" fillId="0" borderId="1" xfId="0" applyFont="1" applyFill="1" applyBorder="1" applyAlignment="1">
      <alignment horizontal="center" vertical="center" wrapText="1"/>
    </xf>
    <xf numFmtId="0" fontId="33" fillId="0" borderId="1" xfId="0" applyFont="1" applyFill="1" applyBorder="1" applyAlignment="1">
      <alignment vertical="center" wrapText="1"/>
    </xf>
    <xf numFmtId="0" fontId="37" fillId="0" borderId="1" xfId="0" applyFont="1" applyFill="1" applyBorder="1" applyAlignment="1">
      <alignment vertical="center" wrapText="1"/>
    </xf>
    <xf numFmtId="0" fontId="33" fillId="0" borderId="1" xfId="0" applyFont="1" applyFill="1" applyBorder="1" applyAlignment="1">
      <alignment horizontal="justify" vertical="center" wrapText="1"/>
    </xf>
    <xf numFmtId="9" fontId="33" fillId="0" borderId="1" xfId="0" applyNumberFormat="1" applyFont="1" applyFill="1" applyBorder="1" applyAlignment="1">
      <alignment horizontal="center" vertical="center" wrapText="1"/>
    </xf>
    <xf numFmtId="9" fontId="33" fillId="0" borderId="1" xfId="2" applyFont="1" applyFill="1" applyBorder="1" applyAlignment="1">
      <alignment horizontal="center" vertical="center"/>
    </xf>
    <xf numFmtId="0" fontId="33" fillId="0" borderId="1" xfId="0" applyFont="1" applyFill="1" applyBorder="1" applyAlignment="1">
      <alignment horizontal="left" vertical="center" wrapText="1"/>
    </xf>
    <xf numFmtId="0" fontId="37" fillId="0" borderId="17" xfId="0" applyFont="1" applyFill="1" applyBorder="1" applyAlignment="1">
      <alignment horizontal="left" vertical="center" wrapText="1"/>
    </xf>
    <xf numFmtId="0" fontId="33" fillId="0" borderId="1" xfId="0" applyFont="1" applyBorder="1" applyAlignment="1">
      <alignment horizontal="center" vertical="center" wrapText="1"/>
    </xf>
    <xf numFmtId="0" fontId="33" fillId="0" borderId="1" xfId="0" applyFont="1" applyBorder="1" applyAlignment="1">
      <alignment horizontal="justify" vertical="center" wrapText="1"/>
    </xf>
    <xf numFmtId="9" fontId="33" fillId="0" borderId="1" xfId="0" applyNumberFormat="1" applyFont="1" applyBorder="1" applyAlignment="1">
      <alignment horizontal="center" vertical="center" wrapText="1"/>
    </xf>
    <xf numFmtId="0" fontId="33" fillId="0" borderId="1" xfId="0" applyFont="1" applyBorder="1" applyAlignment="1">
      <alignment horizontal="left" vertical="center" wrapText="1"/>
    </xf>
    <xf numFmtId="0" fontId="33" fillId="0" borderId="0" xfId="0" applyFont="1" applyAlignment="1">
      <alignment wrapText="1"/>
    </xf>
    <xf numFmtId="0" fontId="33" fillId="0" borderId="0" xfId="0" applyFont="1"/>
    <xf numFmtId="0" fontId="33" fillId="0" borderId="5" xfId="0" applyFont="1" applyBorder="1" applyAlignment="1">
      <alignment vertical="center"/>
    </xf>
    <xf numFmtId="0" fontId="35" fillId="0" borderId="6" xfId="0" applyFont="1" applyFill="1" applyBorder="1" applyAlignment="1">
      <alignment horizontal="justify" vertical="center" wrapText="1"/>
    </xf>
    <xf numFmtId="0" fontId="33" fillId="0" borderId="6" xfId="0" applyFont="1" applyFill="1" applyBorder="1" applyAlignment="1">
      <alignment horizontal="center" vertical="center" wrapText="1"/>
    </xf>
    <xf numFmtId="0" fontId="33" fillId="0" borderId="6" xfId="0" applyFont="1" applyFill="1" applyBorder="1" applyAlignment="1">
      <alignment vertical="center" wrapText="1"/>
    </xf>
    <xf numFmtId="0" fontId="37" fillId="0" borderId="6" xfId="0" applyFont="1" applyFill="1" applyBorder="1" applyAlignment="1">
      <alignment vertical="center" wrapText="1"/>
    </xf>
    <xf numFmtId="0" fontId="33" fillId="0" borderId="6" xfId="0" applyFont="1" applyFill="1" applyBorder="1" applyAlignment="1">
      <alignment horizontal="justify" vertical="center" wrapText="1"/>
    </xf>
    <xf numFmtId="9" fontId="33" fillId="0" borderId="6" xfId="0" applyNumberFormat="1" applyFont="1" applyFill="1" applyBorder="1" applyAlignment="1">
      <alignment horizontal="center" vertical="center" wrapText="1"/>
    </xf>
    <xf numFmtId="9" fontId="33" fillId="0" borderId="6" xfId="2" applyFont="1" applyFill="1" applyBorder="1" applyAlignment="1">
      <alignment horizontal="center" vertical="center" wrapText="1"/>
    </xf>
    <xf numFmtId="9" fontId="33" fillId="0" borderId="6" xfId="2" applyFont="1" applyFill="1" applyBorder="1" applyAlignment="1">
      <alignment horizontal="center" vertical="center"/>
    </xf>
    <xf numFmtId="0" fontId="37" fillId="0" borderId="6"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7" fillId="0" borderId="25" xfId="0" applyFont="1" applyFill="1" applyBorder="1" applyAlignment="1">
      <alignment horizontal="left" vertical="center" wrapText="1"/>
    </xf>
    <xf numFmtId="0" fontId="37" fillId="0" borderId="1" xfId="0" applyFont="1" applyFill="1" applyBorder="1" applyAlignment="1">
      <alignment horizontal="justify" vertical="center" wrapText="1"/>
    </xf>
    <xf numFmtId="9" fontId="37" fillId="0" borderId="1" xfId="2" applyFont="1" applyFill="1" applyBorder="1" applyAlignment="1">
      <alignment horizontal="center" vertical="center" wrapText="1"/>
    </xf>
    <xf numFmtId="9" fontId="33" fillId="0" borderId="1" xfId="2" applyFont="1" applyFill="1" applyBorder="1" applyAlignment="1">
      <alignment horizontal="center" vertical="center" wrapText="1"/>
    </xf>
    <xf numFmtId="0" fontId="37" fillId="0" borderId="1" xfId="0" applyFont="1" applyFill="1" applyBorder="1" applyAlignment="1">
      <alignment horizontal="left" vertical="center" wrapText="1"/>
    </xf>
    <xf numFmtId="0" fontId="35" fillId="0" borderId="8" xfId="0" applyFont="1" applyFill="1" applyBorder="1" applyAlignment="1">
      <alignment vertical="center" wrapText="1"/>
    </xf>
    <xf numFmtId="0" fontId="33" fillId="0" borderId="8" xfId="0" applyFont="1" applyFill="1" applyBorder="1" applyAlignment="1">
      <alignment vertical="center" wrapText="1"/>
    </xf>
    <xf numFmtId="0" fontId="37" fillId="0" borderId="8" xfId="0" applyFont="1" applyFill="1" applyBorder="1" applyAlignment="1">
      <alignment vertical="center" wrapText="1"/>
    </xf>
    <xf numFmtId="166" fontId="33" fillId="0" borderId="8" xfId="2" applyNumberFormat="1" applyFont="1" applyFill="1" applyBorder="1" applyAlignment="1">
      <alignment vertical="center" wrapText="1"/>
    </xf>
    <xf numFmtId="166" fontId="33" fillId="0" borderId="1" xfId="2" applyNumberFormat="1" applyFont="1" applyFill="1" applyBorder="1" applyAlignment="1">
      <alignment horizontal="center" vertical="center" wrapText="1"/>
    </xf>
    <xf numFmtId="9" fontId="33" fillId="0" borderId="1" xfId="2" applyNumberFormat="1" applyFont="1" applyFill="1" applyBorder="1" applyAlignment="1">
      <alignment horizontal="center" vertical="center" wrapText="1"/>
    </xf>
    <xf numFmtId="9" fontId="37" fillId="0" borderId="1" xfId="0" applyNumberFormat="1" applyFont="1" applyFill="1" applyBorder="1" applyAlignment="1">
      <alignment horizontal="center" vertical="center" wrapText="1"/>
    </xf>
    <xf numFmtId="9" fontId="37" fillId="0" borderId="1" xfId="2" applyNumberFormat="1" applyFont="1" applyFill="1" applyBorder="1" applyAlignment="1">
      <alignment horizontal="center" vertical="center" wrapText="1"/>
    </xf>
    <xf numFmtId="9" fontId="37" fillId="0" borderId="1" xfId="2" applyFont="1" applyFill="1" applyBorder="1" applyAlignment="1">
      <alignment horizontal="center" vertical="center"/>
    </xf>
    <xf numFmtId="0" fontId="33" fillId="18" borderId="1" xfId="0" applyFont="1" applyFill="1" applyBorder="1" applyAlignment="1">
      <alignment vertical="center" wrapText="1"/>
    </xf>
    <xf numFmtId="0" fontId="34" fillId="21" borderId="1" xfId="0" applyFont="1" applyFill="1" applyBorder="1" applyAlignment="1">
      <alignment horizontal="center" vertical="center"/>
    </xf>
    <xf numFmtId="0" fontId="33" fillId="0" borderId="74" xfId="0" applyFont="1" applyBorder="1" applyAlignment="1">
      <alignment horizontal="justify" vertical="center" wrapText="1"/>
    </xf>
    <xf numFmtId="0" fontId="33" fillId="0" borderId="1" xfId="0" applyFont="1" applyFill="1" applyBorder="1" applyAlignment="1">
      <alignment vertical="center"/>
    </xf>
    <xf numFmtId="0" fontId="33" fillId="18" borderId="1" xfId="0" applyFont="1" applyFill="1" applyBorder="1" applyAlignment="1">
      <alignment vertical="center"/>
    </xf>
    <xf numFmtId="0" fontId="33" fillId="0" borderId="1" xfId="0" applyFont="1" applyBorder="1" applyAlignment="1">
      <alignment horizontal="center" vertical="center"/>
    </xf>
    <xf numFmtId="0" fontId="33" fillId="0" borderId="1" xfId="0" applyFont="1" applyBorder="1" applyAlignment="1">
      <alignment vertical="center"/>
    </xf>
    <xf numFmtId="0" fontId="18" fillId="16" borderId="17" xfId="0" applyFont="1" applyFill="1" applyBorder="1" applyAlignment="1">
      <alignment horizontal="center" vertical="center" wrapText="1"/>
    </xf>
    <xf numFmtId="0" fontId="21" fillId="7" borderId="9" xfId="0" applyFont="1" applyFill="1" applyBorder="1" applyAlignment="1">
      <alignment horizontal="center"/>
    </xf>
    <xf numFmtId="0" fontId="21" fillId="7" borderId="10" xfId="0" applyFont="1" applyFill="1" applyBorder="1" applyAlignment="1">
      <alignment horizontal="center"/>
    </xf>
    <xf numFmtId="0" fontId="21" fillId="7" borderId="11" xfId="0" applyFont="1" applyFill="1" applyBorder="1" applyAlignment="1">
      <alignment horizontal="center"/>
    </xf>
    <xf numFmtId="0" fontId="21" fillId="8" borderId="9" xfId="0" applyFont="1" applyFill="1" applyBorder="1" applyAlignment="1">
      <alignment horizontal="center"/>
    </xf>
    <xf numFmtId="0" fontId="21" fillId="8" borderId="10" xfId="0" applyFont="1" applyFill="1" applyBorder="1" applyAlignment="1">
      <alignment horizontal="center"/>
    </xf>
    <xf numFmtId="0" fontId="21" fillId="8" borderId="11" xfId="0" applyFont="1" applyFill="1" applyBorder="1" applyAlignment="1">
      <alignment horizontal="center"/>
    </xf>
    <xf numFmtId="0" fontId="21" fillId="4" borderId="9" xfId="0" applyFont="1" applyFill="1" applyBorder="1" applyAlignment="1">
      <alignment horizontal="center"/>
    </xf>
    <xf numFmtId="0" fontId="21" fillId="4" borderId="10" xfId="0" applyFont="1" applyFill="1" applyBorder="1" applyAlignment="1">
      <alignment horizontal="center"/>
    </xf>
    <xf numFmtId="0" fontId="21" fillId="4" borderId="11" xfId="0" applyFont="1" applyFill="1" applyBorder="1" applyAlignment="1">
      <alignment horizontal="center"/>
    </xf>
    <xf numFmtId="0" fontId="20" fillId="15" borderId="9" xfId="0" applyFont="1" applyFill="1" applyBorder="1" applyAlignment="1">
      <alignment horizontal="center"/>
    </xf>
    <xf numFmtId="0" fontId="20" fillId="15" borderId="10" xfId="0" applyFont="1" applyFill="1" applyBorder="1" applyAlignment="1">
      <alignment horizontal="center"/>
    </xf>
    <xf numFmtId="0" fontId="20" fillId="15" borderId="11" xfId="0" applyFont="1" applyFill="1" applyBorder="1" applyAlignment="1">
      <alignment horizontal="center"/>
    </xf>
    <xf numFmtId="0" fontId="19" fillId="13" borderId="1" xfId="0" applyFont="1" applyFill="1" applyBorder="1" applyAlignment="1">
      <alignment horizontal="center" vertical="center" wrapText="1"/>
    </xf>
    <xf numFmtId="0" fontId="19" fillId="16" borderId="1"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29"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29"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29"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18" fillId="11" borderId="17" xfId="0" applyFont="1" applyFill="1" applyBorder="1" applyAlignment="1">
      <alignment horizontal="center" vertical="center" wrapText="1"/>
    </xf>
    <xf numFmtId="0" fontId="18" fillId="11" borderId="30" xfId="0" applyFont="1" applyFill="1" applyBorder="1" applyAlignment="1">
      <alignment horizontal="center" vertical="center" wrapText="1"/>
    </xf>
    <xf numFmtId="0" fontId="18" fillId="10" borderId="17" xfId="0" applyFont="1" applyFill="1" applyBorder="1" applyAlignment="1">
      <alignment horizontal="center" vertical="center" wrapText="1"/>
    </xf>
    <xf numFmtId="0" fontId="18" fillId="10" borderId="30" xfId="0" applyFont="1" applyFill="1" applyBorder="1" applyAlignment="1">
      <alignment horizontal="center" vertical="center" wrapText="1"/>
    </xf>
    <xf numFmtId="0" fontId="18" fillId="13" borderId="17" xfId="0" applyFont="1" applyFill="1" applyBorder="1" applyAlignment="1">
      <alignment horizontal="center" vertical="center" wrapText="1"/>
    </xf>
    <xf numFmtId="0" fontId="18" fillId="13" borderId="30" xfId="0" applyFont="1" applyFill="1" applyBorder="1" applyAlignment="1">
      <alignment horizontal="center" vertical="center" wrapText="1"/>
    </xf>
    <xf numFmtId="0" fontId="23" fillId="0" borderId="27" xfId="0" applyFont="1" applyBorder="1" applyAlignment="1">
      <alignment horizontal="center" vertical="center" wrapText="1"/>
    </xf>
    <xf numFmtId="0" fontId="19" fillId="11" borderId="1" xfId="0" applyFont="1" applyFill="1" applyBorder="1" applyAlignment="1">
      <alignment horizontal="center" vertical="center" wrapText="1"/>
    </xf>
    <xf numFmtId="0" fontId="19" fillId="10" borderId="1" xfId="0" applyFont="1" applyFill="1" applyBorder="1" applyAlignment="1">
      <alignment horizontal="center" vertical="center" wrapText="1"/>
    </xf>
    <xf numFmtId="0" fontId="34" fillId="21" borderId="23" xfId="0" applyFont="1" applyFill="1" applyBorder="1" applyAlignment="1">
      <alignment horizontal="center" vertical="center" wrapText="1"/>
    </xf>
    <xf numFmtId="0" fontId="34" fillId="21" borderId="8" xfId="0" applyFont="1" applyFill="1" applyBorder="1" applyAlignment="1">
      <alignment horizontal="center" vertical="center" wrapText="1"/>
    </xf>
    <xf numFmtId="0" fontId="34" fillId="21" borderId="61" xfId="0" applyFont="1" applyFill="1" applyBorder="1" applyAlignment="1">
      <alignment horizontal="center" vertical="center" wrapText="1"/>
    </xf>
    <xf numFmtId="0" fontId="34" fillId="21" borderId="69" xfId="0" applyFont="1" applyFill="1" applyBorder="1" applyAlignment="1">
      <alignment horizontal="center" vertical="center" wrapText="1"/>
    </xf>
    <xf numFmtId="0" fontId="31" fillId="3" borderId="65" xfId="0" applyFont="1" applyFill="1" applyBorder="1" applyAlignment="1">
      <alignment horizontal="center" vertical="center" wrapText="1"/>
    </xf>
    <xf numFmtId="0" fontId="31" fillId="3" borderId="66" xfId="0" applyFont="1" applyFill="1" applyBorder="1" applyAlignment="1">
      <alignment horizontal="center" vertical="center" wrapText="1"/>
    </xf>
    <xf numFmtId="0" fontId="31" fillId="3" borderId="67" xfId="0" applyFont="1" applyFill="1" applyBorder="1" applyAlignment="1">
      <alignment horizontal="center" vertical="center" wrapText="1"/>
    </xf>
    <xf numFmtId="0" fontId="34" fillId="21" borderId="6" xfId="0" applyFont="1" applyFill="1" applyBorder="1" applyAlignment="1">
      <alignment horizontal="center" vertical="center" wrapText="1"/>
    </xf>
    <xf numFmtId="0" fontId="34" fillId="21" borderId="37" xfId="0" applyFont="1" applyFill="1" applyBorder="1" applyAlignment="1">
      <alignment horizontal="center" vertical="center" wrapText="1"/>
    </xf>
    <xf numFmtId="0" fontId="34" fillId="21" borderId="68" xfId="0" applyFont="1" applyFill="1" applyBorder="1" applyAlignment="1">
      <alignment horizontal="center" vertical="center" wrapText="1"/>
    </xf>
    <xf numFmtId="0" fontId="34" fillId="21" borderId="22" xfId="0" applyFont="1" applyFill="1" applyBorder="1" applyAlignment="1">
      <alignment horizontal="center" vertical="center" wrapText="1"/>
    </xf>
    <xf numFmtId="0" fontId="34" fillId="21" borderId="5" xfId="0" applyFont="1" applyFill="1" applyBorder="1" applyAlignment="1">
      <alignment horizontal="center" vertical="center" wrapText="1"/>
    </xf>
    <xf numFmtId="0" fontId="34" fillId="21" borderId="23" xfId="0" applyFont="1" applyFill="1" applyBorder="1" applyAlignment="1">
      <alignment horizontal="center" vertical="center"/>
    </xf>
    <xf numFmtId="0" fontId="38" fillId="20" borderId="65" xfId="0" applyFont="1" applyFill="1" applyBorder="1" applyAlignment="1">
      <alignment horizontal="center" vertical="center"/>
    </xf>
    <xf numFmtId="0" fontId="38" fillId="20" borderId="66" xfId="0" applyFont="1" applyFill="1" applyBorder="1" applyAlignment="1">
      <alignment horizontal="center" vertical="center"/>
    </xf>
    <xf numFmtId="0" fontId="38" fillId="20" borderId="67" xfId="0" applyFont="1" applyFill="1" applyBorder="1" applyAlignment="1">
      <alignment horizontal="center" vertical="center"/>
    </xf>
    <xf numFmtId="0" fontId="32" fillId="20" borderId="40" xfId="0" applyFont="1" applyFill="1" applyBorder="1" applyAlignment="1">
      <alignment horizontal="center" vertical="center"/>
    </xf>
    <xf numFmtId="0" fontId="32" fillId="20" borderId="15" xfId="0" applyFont="1" applyFill="1" applyBorder="1" applyAlignment="1">
      <alignment horizontal="center" vertical="center"/>
    </xf>
    <xf numFmtId="0" fontId="32" fillId="20" borderId="14" xfId="0" applyFont="1" applyFill="1" applyBorder="1" applyAlignment="1">
      <alignment horizontal="center" vertical="center"/>
    </xf>
    <xf numFmtId="0" fontId="19" fillId="3" borderId="40"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34" fillId="21" borderId="63" xfId="0" applyFont="1" applyFill="1" applyBorder="1" applyAlignment="1">
      <alignment horizontal="center" vertical="center" wrapText="1"/>
    </xf>
    <xf numFmtId="0" fontId="34" fillId="21" borderId="38" xfId="0" applyFont="1" applyFill="1" applyBorder="1" applyAlignment="1">
      <alignment horizontal="center" vertical="center" wrapText="1"/>
    </xf>
    <xf numFmtId="0" fontId="33" fillId="0" borderId="8" xfId="0" applyFont="1" applyFill="1" applyBorder="1" applyAlignment="1">
      <alignment horizontal="left" vertical="center" wrapText="1"/>
    </xf>
    <xf numFmtId="0" fontId="33" fillId="0" borderId="38" xfId="0" applyFont="1" applyFill="1" applyBorder="1" applyAlignment="1">
      <alignment horizontal="left" vertical="center" wrapText="1"/>
    </xf>
    <xf numFmtId="0" fontId="33" fillId="0" borderId="26" xfId="0" applyFont="1" applyFill="1" applyBorder="1" applyAlignment="1">
      <alignment horizontal="left" vertical="center" wrapText="1"/>
    </xf>
    <xf numFmtId="0" fontId="37" fillId="0" borderId="8" xfId="0" applyFont="1" applyFill="1" applyBorder="1" applyAlignment="1">
      <alignment horizontal="left" vertical="center" wrapText="1"/>
    </xf>
    <xf numFmtId="0" fontId="37" fillId="0" borderId="38" xfId="0" applyFont="1" applyFill="1" applyBorder="1" applyAlignment="1">
      <alignment horizontal="left" vertical="center" wrapText="1"/>
    </xf>
    <xf numFmtId="0" fontId="37" fillId="0" borderId="26" xfId="0" applyFont="1" applyFill="1" applyBorder="1" applyAlignment="1">
      <alignment horizontal="left" vertical="center" wrapText="1"/>
    </xf>
    <xf numFmtId="0" fontId="35" fillId="0" borderId="8" xfId="0" applyFont="1" applyFill="1" applyBorder="1" applyAlignment="1">
      <alignment horizontal="left" vertical="center" wrapText="1"/>
    </xf>
    <xf numFmtId="0" fontId="35" fillId="0" borderId="38" xfId="0" applyFont="1" applyFill="1" applyBorder="1" applyAlignment="1">
      <alignment horizontal="left" vertical="center" wrapText="1"/>
    </xf>
    <xf numFmtId="0" fontId="35" fillId="0" borderId="26" xfId="0" applyFont="1" applyFill="1" applyBorder="1" applyAlignment="1">
      <alignment horizontal="left" vertical="center" wrapText="1"/>
    </xf>
    <xf numFmtId="0" fontId="33" fillId="0" borderId="8" xfId="0" applyFont="1" applyFill="1" applyBorder="1" applyAlignment="1">
      <alignment vertical="center" wrapText="1"/>
    </xf>
    <xf numFmtId="0" fontId="33" fillId="0" borderId="38" xfId="0" applyFont="1" applyFill="1" applyBorder="1" applyAlignment="1">
      <alignment vertical="center" wrapText="1"/>
    </xf>
    <xf numFmtId="0" fontId="33" fillId="0" borderId="26" xfId="0" applyFont="1" applyFill="1" applyBorder="1" applyAlignment="1">
      <alignment vertical="center" wrapText="1"/>
    </xf>
    <xf numFmtId="0" fontId="33" fillId="0" borderId="8" xfId="0" applyFont="1" applyFill="1" applyBorder="1" applyAlignment="1">
      <alignment horizontal="center" vertical="center" wrapText="1"/>
    </xf>
    <xf numFmtId="0" fontId="33" fillId="0" borderId="38" xfId="0" applyFont="1" applyFill="1" applyBorder="1" applyAlignment="1">
      <alignment horizontal="center" vertical="center" wrapText="1"/>
    </xf>
    <xf numFmtId="0" fontId="33" fillId="0" borderId="26" xfId="0" applyFont="1" applyFill="1" applyBorder="1" applyAlignment="1">
      <alignment horizontal="center" vertical="center" wrapText="1"/>
    </xf>
    <xf numFmtId="166" fontId="33" fillId="0" borderId="8" xfId="2" applyNumberFormat="1" applyFont="1" applyFill="1" applyBorder="1" applyAlignment="1">
      <alignment horizontal="center" vertical="center" wrapText="1"/>
    </xf>
    <xf numFmtId="166" fontId="33" fillId="0" borderId="38" xfId="2" applyNumberFormat="1" applyFont="1" applyFill="1" applyBorder="1" applyAlignment="1">
      <alignment horizontal="center" vertical="center" wrapText="1"/>
    </xf>
    <xf numFmtId="166" fontId="33" fillId="0" borderId="26" xfId="2" applyNumberFormat="1" applyFont="1" applyFill="1" applyBorder="1" applyAlignment="1">
      <alignment horizontal="center" vertical="center" wrapText="1"/>
    </xf>
    <xf numFmtId="0" fontId="38" fillId="20" borderId="0" xfId="0" applyFont="1" applyFill="1" applyBorder="1" applyAlignment="1">
      <alignment horizontal="center" vertical="center"/>
    </xf>
    <xf numFmtId="0" fontId="31" fillId="3" borderId="0" xfId="0" applyFont="1" applyFill="1" applyBorder="1" applyAlignment="1">
      <alignment horizontal="center" vertical="center" wrapText="1"/>
    </xf>
    <xf numFmtId="0" fontId="31" fillId="3" borderId="75" xfId="0" applyFont="1" applyFill="1" applyBorder="1" applyAlignment="1">
      <alignment horizontal="center" vertical="center" wrapText="1"/>
    </xf>
    <xf numFmtId="0" fontId="34" fillId="21" borderId="1" xfId="0" applyFont="1" applyFill="1" applyBorder="1" applyAlignment="1">
      <alignment horizontal="center" vertical="center"/>
    </xf>
    <xf numFmtId="0" fontId="34" fillId="21" borderId="76" xfId="0" applyFont="1" applyFill="1" applyBorder="1" applyAlignment="1">
      <alignment horizontal="center" vertical="center" wrapText="1"/>
    </xf>
    <xf numFmtId="0" fontId="34" fillId="21" borderId="77" xfId="0" applyFont="1" applyFill="1" applyBorder="1" applyAlignment="1">
      <alignment horizontal="center" vertical="center" wrapText="1"/>
    </xf>
    <xf numFmtId="0" fontId="34" fillId="21" borderId="1" xfId="0" applyFont="1" applyFill="1" applyBorder="1" applyAlignment="1">
      <alignment horizontal="center" vertical="center" wrapText="1"/>
    </xf>
    <xf numFmtId="0" fontId="34" fillId="21" borderId="26" xfId="0" applyFont="1" applyFill="1" applyBorder="1" applyAlignment="1">
      <alignment horizontal="center" vertical="center" wrapText="1"/>
    </xf>
    <xf numFmtId="0" fontId="19" fillId="22" borderId="78" xfId="0" applyFont="1" applyFill="1" applyBorder="1" applyAlignment="1">
      <alignment horizontal="center" vertical="center" wrapText="1"/>
    </xf>
    <xf numFmtId="0" fontId="19" fillId="22" borderId="0" xfId="0" applyFont="1" applyFill="1" applyBorder="1" applyAlignment="1">
      <alignment horizontal="center" vertical="center" wrapText="1"/>
    </xf>
    <xf numFmtId="0" fontId="11" fillId="0" borderId="42" xfId="0" applyFont="1" applyBorder="1" applyAlignment="1">
      <alignment horizontal="left" vertical="center" wrapText="1"/>
    </xf>
    <xf numFmtId="0" fontId="11" fillId="0" borderId="43" xfId="0" applyFont="1" applyBorder="1" applyAlignment="1">
      <alignment horizontal="left" vertical="center" wrapText="1"/>
    </xf>
    <xf numFmtId="0" fontId="11" fillId="0" borderId="47" xfId="0" applyFont="1" applyBorder="1" applyAlignment="1" applyProtection="1">
      <alignment horizontal="center" vertical="center" wrapText="1"/>
    </xf>
    <xf numFmtId="0" fontId="11" fillId="0" borderId="48" xfId="0" applyFont="1" applyBorder="1" applyAlignment="1" applyProtection="1">
      <alignment horizontal="center" vertical="center" wrapText="1"/>
    </xf>
    <xf numFmtId="0" fontId="11" fillId="0" borderId="49" xfId="0" applyFont="1" applyBorder="1" applyAlignment="1" applyProtection="1">
      <alignment horizontal="center" vertical="center" wrapText="1"/>
    </xf>
    <xf numFmtId="0" fontId="11" fillId="0" borderId="46" xfId="0" applyFont="1" applyBorder="1" applyAlignment="1" applyProtection="1">
      <alignment horizontal="left" vertical="center" wrapText="1"/>
    </xf>
    <xf numFmtId="0" fontId="11" fillId="0" borderId="23" xfId="0" applyFont="1" applyBorder="1" applyAlignment="1" applyProtection="1">
      <alignment horizontal="left" vertical="center" wrapText="1"/>
    </xf>
    <xf numFmtId="0" fontId="11" fillId="0" borderId="24" xfId="0" applyFont="1" applyBorder="1" applyAlignment="1" applyProtection="1">
      <alignment horizontal="left" vertical="center" wrapText="1"/>
    </xf>
    <xf numFmtId="0" fontId="11" fillId="0" borderId="39" xfId="0" applyFont="1" applyBorder="1" applyAlignment="1" applyProtection="1">
      <alignment horizontal="left" vertical="center" wrapText="1"/>
    </xf>
    <xf numFmtId="0" fontId="11" fillId="0" borderId="41" xfId="0" applyFont="1" applyBorder="1" applyAlignment="1" applyProtection="1">
      <alignment horizontal="left" vertical="center" wrapText="1"/>
    </xf>
    <xf numFmtId="0" fontId="26" fillId="0" borderId="40"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12" fillId="9" borderId="24" xfId="0" applyFont="1" applyFill="1" applyBorder="1" applyAlignment="1" applyProtection="1">
      <alignment horizontal="center" vertical="center" wrapText="1"/>
    </xf>
    <xf numFmtId="0" fontId="12" fillId="9" borderId="30" xfId="0" applyFont="1" applyFill="1" applyBorder="1" applyAlignment="1" applyProtection="1">
      <alignment horizontal="center" vertical="center" wrapText="1"/>
    </xf>
    <xf numFmtId="0" fontId="24" fillId="18" borderId="0" xfId="0" applyFont="1" applyFill="1" applyBorder="1" applyAlignment="1">
      <alignment horizontal="center" vertical="center" wrapText="1"/>
    </xf>
    <xf numFmtId="0" fontId="12" fillId="9" borderId="22" xfId="0" applyFont="1" applyFill="1" applyBorder="1" applyAlignment="1" applyProtection="1">
      <alignment horizontal="center" vertical="center" wrapText="1"/>
    </xf>
    <xf numFmtId="0" fontId="12" fillId="9" borderId="29" xfId="0" applyFont="1" applyFill="1" applyBorder="1" applyAlignment="1" applyProtection="1">
      <alignment horizontal="center" vertical="center" wrapText="1"/>
    </xf>
    <xf numFmtId="0" fontId="12" fillId="9" borderId="23" xfId="0" applyFont="1" applyFill="1" applyBorder="1" applyAlignment="1" applyProtection="1">
      <alignment horizontal="center" vertical="center" wrapText="1"/>
    </xf>
    <xf numFmtId="0" fontId="12" fillId="9" borderId="8" xfId="0" applyFont="1" applyFill="1" applyBorder="1" applyAlignment="1" applyProtection="1">
      <alignment horizontal="center" vertical="center" wrapText="1"/>
    </xf>
    <xf numFmtId="0" fontId="12" fillId="9" borderId="37" xfId="0" applyFont="1" applyFill="1" applyBorder="1" applyAlignment="1" applyProtection="1">
      <alignment horizontal="center" vertical="center" wrapText="1"/>
    </xf>
    <xf numFmtId="0" fontId="12" fillId="9" borderId="38" xfId="0" applyFont="1" applyFill="1" applyBorder="1" applyAlignment="1" applyProtection="1">
      <alignment horizontal="center" vertical="center" wrapText="1"/>
    </xf>
    <xf numFmtId="0" fontId="13" fillId="0" borderId="59" xfId="0" applyFont="1" applyBorder="1" applyAlignment="1">
      <alignment horizontal="center" vertical="center" wrapText="1"/>
    </xf>
    <xf numFmtId="0" fontId="13" fillId="0" borderId="60" xfId="0" applyFont="1" applyBorder="1" applyAlignment="1">
      <alignment horizontal="center" vertical="center" wrapText="1"/>
    </xf>
    <xf numFmtId="0" fontId="11" fillId="0" borderId="6" xfId="0" applyFont="1" applyBorder="1" applyAlignment="1">
      <alignment horizontal="left" vertical="center" wrapText="1"/>
    </xf>
    <xf numFmtId="0" fontId="11" fillId="0" borderId="25" xfId="0" applyFont="1" applyBorder="1" applyAlignment="1">
      <alignment horizontal="left" vertical="center" wrapText="1"/>
    </xf>
    <xf numFmtId="0" fontId="13" fillId="0" borderId="22" xfId="0" applyFont="1" applyBorder="1" applyAlignment="1" applyProtection="1">
      <alignment horizontal="center" vertical="center" wrapText="1"/>
    </xf>
    <xf numFmtId="0" fontId="13" fillId="0" borderId="5" xfId="0" applyFont="1" applyBorder="1" applyAlignment="1" applyProtection="1">
      <alignment horizontal="center" vertical="center" wrapText="1"/>
    </xf>
    <xf numFmtId="0" fontId="24" fillId="18" borderId="27" xfId="0" applyFont="1" applyFill="1" applyBorder="1" applyAlignment="1">
      <alignment horizontal="center" vertical="center" wrapText="1"/>
    </xf>
    <xf numFmtId="0" fontId="12" fillId="3" borderId="22" xfId="0" applyFont="1" applyFill="1" applyBorder="1" applyAlignment="1" applyProtection="1">
      <alignment horizontal="center" vertical="center" wrapText="1"/>
    </xf>
    <xf numFmtId="0" fontId="12" fillId="3" borderId="29" xfId="0" applyFont="1" applyFill="1" applyBorder="1" applyAlignment="1" applyProtection="1">
      <alignment horizontal="center" vertical="center" wrapText="1"/>
    </xf>
    <xf numFmtId="0" fontId="12" fillId="3" borderId="23" xfId="0" applyFont="1" applyFill="1" applyBorder="1" applyAlignment="1" applyProtection="1">
      <alignment horizontal="center" vertical="center" wrapText="1"/>
    </xf>
    <xf numFmtId="0" fontId="12" fillId="3" borderId="8" xfId="0" applyFont="1" applyFill="1" applyBorder="1" applyAlignment="1" applyProtection="1">
      <alignment horizontal="center" vertical="center" wrapText="1"/>
    </xf>
    <xf numFmtId="0" fontId="12" fillId="3" borderId="37" xfId="0" applyFont="1" applyFill="1" applyBorder="1" applyAlignment="1" applyProtection="1">
      <alignment horizontal="center" vertical="center" wrapText="1"/>
    </xf>
    <xf numFmtId="0" fontId="12" fillId="3" borderId="38" xfId="0" applyFont="1" applyFill="1" applyBorder="1" applyAlignment="1" applyProtection="1">
      <alignment horizontal="center" vertical="center" wrapText="1"/>
    </xf>
    <xf numFmtId="0" fontId="12" fillId="3" borderId="24" xfId="0" applyFont="1" applyFill="1" applyBorder="1" applyAlignment="1" applyProtection="1">
      <alignment horizontal="center" vertical="center" wrapText="1"/>
    </xf>
    <xf numFmtId="0" fontId="11" fillId="0" borderId="44"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45"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12" fillId="19" borderId="22" xfId="0" applyFont="1" applyFill="1" applyBorder="1" applyAlignment="1" applyProtection="1">
      <alignment horizontal="center" vertical="center" wrapText="1"/>
    </xf>
    <xf numFmtId="0" fontId="12" fillId="19" borderId="29" xfId="0" applyFont="1" applyFill="1" applyBorder="1" applyAlignment="1" applyProtection="1">
      <alignment horizontal="center" vertical="center" wrapText="1"/>
    </xf>
    <xf numFmtId="0" fontId="12" fillId="19" borderId="23" xfId="0" applyFont="1" applyFill="1" applyBorder="1" applyAlignment="1" applyProtection="1">
      <alignment horizontal="center" vertical="center" wrapText="1"/>
    </xf>
    <xf numFmtId="0" fontId="12" fillId="19" borderId="8" xfId="0" applyFont="1" applyFill="1" applyBorder="1" applyAlignment="1" applyProtection="1">
      <alignment horizontal="center" vertical="center" wrapText="1"/>
    </xf>
    <xf numFmtId="0" fontId="12" fillId="19" borderId="37" xfId="0" applyFont="1" applyFill="1" applyBorder="1" applyAlignment="1" applyProtection="1">
      <alignment horizontal="center" vertical="center" wrapText="1"/>
    </xf>
    <xf numFmtId="0" fontId="12" fillId="19" borderId="38" xfId="0" applyFont="1" applyFill="1" applyBorder="1" applyAlignment="1" applyProtection="1">
      <alignment horizontal="center" vertical="center" wrapText="1"/>
    </xf>
    <xf numFmtId="0" fontId="12" fillId="19" borderId="24" xfId="0" applyFont="1" applyFill="1" applyBorder="1" applyAlignment="1" applyProtection="1">
      <alignment horizontal="center" vertical="center" wrapText="1"/>
    </xf>
    <xf numFmtId="0" fontId="11" fillId="0" borderId="50" xfId="0" applyFont="1" applyBorder="1" applyAlignment="1" applyProtection="1">
      <alignment horizontal="center" vertical="center" wrapText="1"/>
    </xf>
    <xf numFmtId="0" fontId="11" fillId="0" borderId="51" xfId="0" applyFont="1" applyBorder="1" applyAlignment="1" applyProtection="1">
      <alignment horizontal="center" vertical="center" wrapText="1"/>
    </xf>
    <xf numFmtId="0" fontId="11" fillId="0" borderId="52" xfId="0" applyFont="1" applyBorder="1" applyAlignment="1" applyProtection="1">
      <alignment horizontal="center" vertical="center" wrapText="1"/>
    </xf>
    <xf numFmtId="0" fontId="5" fillId="3" borderId="1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5" fillId="3" borderId="9"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1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cellXfs>
  <cellStyles count="4">
    <cellStyle name="Millares" xfId="1" builtinId="3"/>
    <cellStyle name="Millares [0]" xfId="3" builtinId="6"/>
    <cellStyle name="Normal" xfId="0" builtinId="0"/>
    <cellStyle name="Porcentaje" xfId="2"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FF00"/>
      <color rgb="FFFF99FF"/>
      <color rgb="FFC1FFD6"/>
      <color rgb="FFB3FFCC"/>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153458</xdr:rowOff>
    </xdr:from>
    <xdr:to>
      <xdr:col>1</xdr:col>
      <xdr:colOff>405695</xdr:colOff>
      <xdr:row>1</xdr:row>
      <xdr:rowOff>301623</xdr:rowOff>
    </xdr:to>
    <xdr:pic>
      <xdr:nvPicPr>
        <xdr:cNvPr id="2" name="Imagen 1">
          <a:extLst>
            <a:ext uri="{FF2B5EF4-FFF2-40B4-BE49-F238E27FC236}">
              <a16:creationId xmlns:a16="http://schemas.microsoft.com/office/drawing/2014/main" id="{41A098D0-22BA-4FEF-88DB-5449D7B3C94D}"/>
            </a:ext>
          </a:extLst>
        </xdr:cNvPr>
        <xdr:cNvPicPr/>
      </xdr:nvPicPr>
      <xdr:blipFill>
        <a:blip xmlns:r="http://schemas.openxmlformats.org/officeDocument/2006/relationships" r:embed="rId1"/>
        <a:stretch>
          <a:fillRect/>
        </a:stretch>
      </xdr:blipFill>
      <xdr:spPr>
        <a:xfrm>
          <a:off x="0" y="153458"/>
          <a:ext cx="2148417" cy="613832"/>
        </a:xfrm>
        <a:prstGeom prst="rect">
          <a:avLst/>
        </a:prstGeom>
        <a:noFill/>
        <a:ln>
          <a:noFill/>
          <a:prstDash/>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166688</xdr:colOff>
      <xdr:row>0</xdr:row>
      <xdr:rowOff>39688</xdr:rowOff>
    </xdr:from>
    <xdr:to>
      <xdr:col>1</xdr:col>
      <xdr:colOff>1207453</xdr:colOff>
      <xdr:row>1</xdr:row>
      <xdr:rowOff>528003</xdr:rowOff>
    </xdr:to>
    <xdr:pic>
      <xdr:nvPicPr>
        <xdr:cNvPr id="2" name="Imagen 1">
          <a:extLst>
            <a:ext uri="{FF2B5EF4-FFF2-40B4-BE49-F238E27FC236}">
              <a16:creationId xmlns:a16="http://schemas.microsoft.com/office/drawing/2014/main" id="{5CD91B94-C6B4-427B-8564-4D58AB1CFEC3}"/>
            </a:ext>
          </a:extLst>
        </xdr:cNvPr>
        <xdr:cNvPicPr/>
      </xdr:nvPicPr>
      <xdr:blipFill>
        <a:blip xmlns:r="http://schemas.openxmlformats.org/officeDocument/2006/relationships" r:embed="rId1"/>
        <a:stretch>
          <a:fillRect/>
        </a:stretch>
      </xdr:blipFill>
      <xdr:spPr>
        <a:xfrm>
          <a:off x="166688" y="39688"/>
          <a:ext cx="2390140" cy="789940"/>
        </a:xfrm>
        <a:prstGeom prst="rect">
          <a:avLst/>
        </a:prstGeom>
        <a:noFill/>
        <a:ln>
          <a:noFill/>
          <a:prstDash/>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ELETRABAJO-SDG/PG/REPORTE%20I%20TRIMESTRE/METAS/DGP/LB%20AL%20operativos%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2020 OPERATIVOS IVC"/>
      <sheetName val="ESPACIO PÚBLICO"/>
      <sheetName val="ACTIVIDAD ECONÓMICA"/>
      <sheetName val="INTEGRIDAD URBANÍSTICA"/>
      <sheetName val="TOTAL"/>
      <sheetName val="2016-2019"/>
      <sheetName val="Hoja3"/>
    </sheetNames>
    <sheetDataSet>
      <sheetData sheetId="0"/>
      <sheetData sheetId="1">
        <row r="4">
          <cell r="C4">
            <v>0</v>
          </cell>
          <cell r="D4">
            <v>13</v>
          </cell>
          <cell r="H4">
            <v>1</v>
          </cell>
          <cell r="I4">
            <v>20</v>
          </cell>
          <cell r="M4">
            <v>2</v>
          </cell>
          <cell r="N4">
            <v>4</v>
          </cell>
          <cell r="R4">
            <v>1</v>
          </cell>
          <cell r="S4">
            <v>6</v>
          </cell>
        </row>
        <row r="5">
          <cell r="C5" t="str">
            <v>NP</v>
          </cell>
          <cell r="D5">
            <v>19</v>
          </cell>
          <cell r="H5" t="str">
            <v>NP</v>
          </cell>
          <cell r="I5">
            <v>60</v>
          </cell>
          <cell r="M5" t="str">
            <v>NP</v>
          </cell>
          <cell r="N5">
            <v>61</v>
          </cell>
          <cell r="R5">
            <v>3</v>
          </cell>
          <cell r="S5">
            <v>18</v>
          </cell>
        </row>
        <row r="6">
          <cell r="C6">
            <v>14</v>
          </cell>
          <cell r="D6">
            <v>30</v>
          </cell>
          <cell r="H6">
            <v>6</v>
          </cell>
          <cell r="I6">
            <v>20</v>
          </cell>
          <cell r="M6">
            <v>15</v>
          </cell>
          <cell r="N6">
            <v>15</v>
          </cell>
          <cell r="R6">
            <v>4</v>
          </cell>
          <cell r="S6">
            <v>9</v>
          </cell>
        </row>
        <row r="7">
          <cell r="C7">
            <v>6</v>
          </cell>
          <cell r="D7">
            <v>14</v>
          </cell>
          <cell r="H7">
            <v>7</v>
          </cell>
          <cell r="I7">
            <v>20</v>
          </cell>
          <cell r="M7">
            <v>6</v>
          </cell>
          <cell r="N7">
            <v>7</v>
          </cell>
          <cell r="R7">
            <v>0</v>
          </cell>
          <cell r="S7">
            <v>10</v>
          </cell>
        </row>
        <row r="8">
          <cell r="C8">
            <v>26</v>
          </cell>
          <cell r="D8">
            <v>25</v>
          </cell>
          <cell r="H8">
            <v>15</v>
          </cell>
          <cell r="I8">
            <v>27</v>
          </cell>
          <cell r="M8">
            <v>7</v>
          </cell>
          <cell r="N8">
            <v>7</v>
          </cell>
          <cell r="R8">
            <v>3</v>
          </cell>
          <cell r="S8">
            <v>3</v>
          </cell>
        </row>
        <row r="9">
          <cell r="C9">
            <v>0</v>
          </cell>
          <cell r="D9">
            <v>6</v>
          </cell>
          <cell r="H9">
            <v>0</v>
          </cell>
          <cell r="I9">
            <v>11</v>
          </cell>
          <cell r="M9">
            <v>0</v>
          </cell>
          <cell r="N9">
            <v>6</v>
          </cell>
          <cell r="R9">
            <v>0</v>
          </cell>
          <cell r="S9">
            <v>2</v>
          </cell>
        </row>
        <row r="10">
          <cell r="C10" t="str">
            <v>NP</v>
          </cell>
          <cell r="D10">
            <v>5</v>
          </cell>
          <cell r="H10" t="str">
            <v>NP</v>
          </cell>
          <cell r="I10">
            <v>10</v>
          </cell>
          <cell r="M10" t="str">
            <v>NP</v>
          </cell>
          <cell r="N10">
            <v>15</v>
          </cell>
          <cell r="R10">
            <v>1</v>
          </cell>
          <cell r="S10">
            <v>1</v>
          </cell>
        </row>
        <row r="11">
          <cell r="C11">
            <v>6</v>
          </cell>
          <cell r="D11">
            <v>6</v>
          </cell>
          <cell r="H11">
            <v>10</v>
          </cell>
          <cell r="I11">
            <v>10</v>
          </cell>
          <cell r="M11">
            <v>6</v>
          </cell>
          <cell r="N11">
            <v>6</v>
          </cell>
          <cell r="R11">
            <v>1</v>
          </cell>
          <cell r="S11">
            <v>3</v>
          </cell>
        </row>
        <row r="12">
          <cell r="C12">
            <v>5</v>
          </cell>
          <cell r="D12">
            <v>15</v>
          </cell>
          <cell r="H12">
            <v>10</v>
          </cell>
          <cell r="I12">
            <v>20</v>
          </cell>
          <cell r="M12">
            <v>12</v>
          </cell>
          <cell r="N12">
            <v>39</v>
          </cell>
          <cell r="R12">
            <v>1</v>
          </cell>
          <cell r="S12">
            <v>1</v>
          </cell>
        </row>
        <row r="13">
          <cell r="C13">
            <v>3</v>
          </cell>
          <cell r="D13">
            <v>63</v>
          </cell>
          <cell r="H13">
            <v>12</v>
          </cell>
          <cell r="I13">
            <v>36</v>
          </cell>
          <cell r="M13">
            <v>6</v>
          </cell>
          <cell r="N13">
            <v>5</v>
          </cell>
          <cell r="R13">
            <v>0</v>
          </cell>
          <cell r="S13">
            <v>0</v>
          </cell>
        </row>
        <row r="14">
          <cell r="C14">
            <v>3</v>
          </cell>
          <cell r="D14">
            <v>0</v>
          </cell>
          <cell r="H14">
            <v>6</v>
          </cell>
          <cell r="I14">
            <v>114</v>
          </cell>
          <cell r="M14">
            <v>3</v>
          </cell>
          <cell r="N14">
            <v>30</v>
          </cell>
          <cell r="R14" t="str">
            <v>NP</v>
          </cell>
          <cell r="S14">
            <v>0</v>
          </cell>
        </row>
        <row r="15">
          <cell r="C15">
            <v>6</v>
          </cell>
          <cell r="D15">
            <v>10</v>
          </cell>
          <cell r="H15">
            <v>11</v>
          </cell>
          <cell r="I15">
            <v>54</v>
          </cell>
          <cell r="M15">
            <v>4</v>
          </cell>
          <cell r="N15">
            <v>13</v>
          </cell>
        </row>
        <row r="16">
          <cell r="C16">
            <v>2</v>
          </cell>
          <cell r="D16">
            <v>8</v>
          </cell>
          <cell r="H16">
            <v>8</v>
          </cell>
          <cell r="I16">
            <v>15</v>
          </cell>
          <cell r="M16">
            <v>6</v>
          </cell>
          <cell r="N16">
            <v>0</v>
          </cell>
        </row>
        <row r="17">
          <cell r="C17">
            <v>0</v>
          </cell>
          <cell r="D17">
            <v>0</v>
          </cell>
          <cell r="H17">
            <v>9</v>
          </cell>
          <cell r="I17">
            <v>18</v>
          </cell>
          <cell r="M17">
            <v>0</v>
          </cell>
          <cell r="N17">
            <v>47</v>
          </cell>
        </row>
        <row r="18">
          <cell r="C18">
            <v>6</v>
          </cell>
          <cell r="D18">
            <v>6</v>
          </cell>
          <cell r="H18">
            <v>6</v>
          </cell>
          <cell r="I18">
            <v>12</v>
          </cell>
          <cell r="M18">
            <v>6</v>
          </cell>
          <cell r="N18">
            <v>0</v>
          </cell>
        </row>
        <row r="19">
          <cell r="C19">
            <v>3</v>
          </cell>
          <cell r="D19">
            <v>3</v>
          </cell>
          <cell r="H19">
            <v>12</v>
          </cell>
          <cell r="I19">
            <v>12</v>
          </cell>
          <cell r="M19">
            <v>5</v>
          </cell>
          <cell r="N19">
            <v>5</v>
          </cell>
        </row>
        <row r="20">
          <cell r="C20">
            <v>6</v>
          </cell>
          <cell r="D20">
            <v>7</v>
          </cell>
          <cell r="H20">
            <v>7</v>
          </cell>
          <cell r="I20">
            <v>8</v>
          </cell>
          <cell r="M20">
            <v>6</v>
          </cell>
          <cell r="N20">
            <v>3</v>
          </cell>
        </row>
        <row r="21">
          <cell r="C21">
            <v>0</v>
          </cell>
          <cell r="D21">
            <v>8</v>
          </cell>
          <cell r="H21">
            <v>8</v>
          </cell>
          <cell r="I21">
            <v>26</v>
          </cell>
          <cell r="M21">
            <v>14</v>
          </cell>
          <cell r="N21">
            <v>8</v>
          </cell>
        </row>
        <row r="22">
          <cell r="C22">
            <v>7</v>
          </cell>
          <cell r="D22">
            <v>5</v>
          </cell>
          <cell r="H22">
            <v>7</v>
          </cell>
          <cell r="I22">
            <v>10</v>
          </cell>
          <cell r="M22">
            <v>3</v>
          </cell>
          <cell r="N22">
            <v>1</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99FF"/>
  </sheetPr>
  <dimension ref="A1:AP36"/>
  <sheetViews>
    <sheetView zoomScale="60" zoomScaleNormal="60" zoomScaleSheetLayoutView="70" workbookViewId="0">
      <pane xSplit="10" ySplit="10" topLeftCell="K11" activePane="bottomRight" state="frozen"/>
      <selection pane="topRight" activeCell="K1" sqref="K1"/>
      <selection pane="bottomLeft" activeCell="A11" sqref="A11"/>
      <selection pane="bottomRight" activeCell="G4" sqref="G4"/>
    </sheetView>
  </sheetViews>
  <sheetFormatPr baseColWidth="10" defaultColWidth="11.453125" defaultRowHeight="14.5"/>
  <cols>
    <col min="1" max="1" width="25.08984375" style="73" customWidth="1"/>
    <col min="2" max="2" width="11.453125" style="73"/>
    <col min="3" max="3" width="13" style="73" bestFit="1" customWidth="1"/>
    <col min="4" max="4" width="12.6328125" style="73" customWidth="1"/>
    <col min="5" max="5" width="11.453125" style="73"/>
    <col min="6" max="6" width="12.90625" style="73" customWidth="1"/>
    <col min="7" max="8" width="11.453125" style="73"/>
    <col min="9" max="9" width="13" style="73" customWidth="1"/>
    <col min="10" max="10" width="14.08984375" style="73" customWidth="1"/>
    <col min="11" max="16384" width="11.453125" style="73"/>
  </cols>
  <sheetData>
    <row r="1" spans="1:42" ht="23">
      <c r="A1" s="302" t="s">
        <v>0</v>
      </c>
      <c r="B1" s="275" t="s">
        <v>1</v>
      </c>
      <c r="C1" s="276"/>
      <c r="D1" s="276"/>
      <c r="E1" s="276"/>
      <c r="F1" s="276"/>
      <c r="G1" s="276"/>
      <c r="H1" s="276"/>
      <c r="I1" s="276"/>
      <c r="J1" s="276"/>
      <c r="K1" s="277"/>
      <c r="L1" s="278" t="s">
        <v>2</v>
      </c>
      <c r="M1" s="279"/>
      <c r="N1" s="279"/>
      <c r="O1" s="279"/>
      <c r="P1" s="279"/>
      <c r="Q1" s="279"/>
      <c r="R1" s="279"/>
      <c r="S1" s="279"/>
      <c r="T1" s="279"/>
      <c r="U1" s="280"/>
      <c r="V1" s="281" t="s">
        <v>3</v>
      </c>
      <c r="W1" s="282"/>
      <c r="X1" s="282"/>
      <c r="Y1" s="282"/>
      <c r="Z1" s="282"/>
      <c r="AA1" s="282"/>
      <c r="AB1" s="282"/>
      <c r="AC1" s="282"/>
      <c r="AD1" s="282"/>
      <c r="AE1" s="283"/>
      <c r="AF1" s="284" t="s">
        <v>4</v>
      </c>
      <c r="AG1" s="285"/>
      <c r="AH1" s="285"/>
      <c r="AI1" s="285"/>
      <c r="AJ1" s="285"/>
      <c r="AK1" s="285"/>
      <c r="AL1" s="285"/>
      <c r="AM1" s="285"/>
      <c r="AN1" s="285"/>
      <c r="AO1" s="286"/>
      <c r="AP1" s="85"/>
    </row>
    <row r="2" spans="1:42" s="74" customFormat="1" ht="30" customHeight="1">
      <c r="A2" s="302"/>
      <c r="B2" s="289" t="s">
        <v>5</v>
      </c>
      <c r="C2" s="303" t="s">
        <v>6</v>
      </c>
      <c r="D2" s="303"/>
      <c r="E2" s="303"/>
      <c r="F2" s="303" t="s">
        <v>7</v>
      </c>
      <c r="G2" s="303"/>
      <c r="H2" s="303"/>
      <c r="I2" s="158" t="s">
        <v>8</v>
      </c>
      <c r="J2" s="158" t="s">
        <v>9</v>
      </c>
      <c r="K2" s="296" t="s">
        <v>10</v>
      </c>
      <c r="L2" s="291" t="s">
        <v>5</v>
      </c>
      <c r="M2" s="304" t="s">
        <v>6</v>
      </c>
      <c r="N2" s="304"/>
      <c r="O2" s="304"/>
      <c r="P2" s="304" t="s">
        <v>7</v>
      </c>
      <c r="Q2" s="304"/>
      <c r="R2" s="304"/>
      <c r="S2" s="159" t="s">
        <v>8</v>
      </c>
      <c r="T2" s="159" t="s">
        <v>9</v>
      </c>
      <c r="U2" s="298" t="s">
        <v>10</v>
      </c>
      <c r="V2" s="293" t="s">
        <v>5</v>
      </c>
      <c r="W2" s="287" t="s">
        <v>6</v>
      </c>
      <c r="X2" s="287"/>
      <c r="Y2" s="287"/>
      <c r="Z2" s="287" t="s">
        <v>7</v>
      </c>
      <c r="AA2" s="287"/>
      <c r="AB2" s="287"/>
      <c r="AC2" s="156" t="s">
        <v>8</v>
      </c>
      <c r="AD2" s="156" t="s">
        <v>9</v>
      </c>
      <c r="AE2" s="300" t="s">
        <v>10</v>
      </c>
      <c r="AF2" s="295" t="s">
        <v>5</v>
      </c>
      <c r="AG2" s="288" t="s">
        <v>6</v>
      </c>
      <c r="AH2" s="288"/>
      <c r="AI2" s="288"/>
      <c r="AJ2" s="288" t="s">
        <v>7</v>
      </c>
      <c r="AK2" s="288"/>
      <c r="AL2" s="288"/>
      <c r="AM2" s="157" t="s">
        <v>8</v>
      </c>
      <c r="AN2" s="157" t="s">
        <v>9</v>
      </c>
      <c r="AO2" s="274" t="s">
        <v>10</v>
      </c>
      <c r="AP2" s="86"/>
    </row>
    <row r="3" spans="1:42" s="74" customFormat="1" ht="28.5" customHeight="1" thickBot="1">
      <c r="A3" s="302"/>
      <c r="B3" s="290"/>
      <c r="C3" s="90" t="s">
        <v>11</v>
      </c>
      <c r="D3" s="90" t="s">
        <v>12</v>
      </c>
      <c r="E3" s="90" t="s">
        <v>13</v>
      </c>
      <c r="F3" s="90" t="s">
        <v>11</v>
      </c>
      <c r="G3" s="90" t="s">
        <v>12</v>
      </c>
      <c r="H3" s="90" t="s">
        <v>13</v>
      </c>
      <c r="I3" s="90" t="s">
        <v>14</v>
      </c>
      <c r="J3" s="90" t="s">
        <v>11</v>
      </c>
      <c r="K3" s="297"/>
      <c r="L3" s="292"/>
      <c r="M3" s="95" t="s">
        <v>11</v>
      </c>
      <c r="N3" s="95" t="s">
        <v>12</v>
      </c>
      <c r="O3" s="95" t="s">
        <v>13</v>
      </c>
      <c r="P3" s="95" t="s">
        <v>11</v>
      </c>
      <c r="Q3" s="95" t="s">
        <v>12</v>
      </c>
      <c r="R3" s="95" t="s">
        <v>13</v>
      </c>
      <c r="S3" s="95" t="s">
        <v>14</v>
      </c>
      <c r="T3" s="95" t="s">
        <v>11</v>
      </c>
      <c r="U3" s="299"/>
      <c r="V3" s="294"/>
      <c r="W3" s="99" t="s">
        <v>11</v>
      </c>
      <c r="X3" s="99" t="s">
        <v>12</v>
      </c>
      <c r="Y3" s="99" t="s">
        <v>13</v>
      </c>
      <c r="Z3" s="99" t="s">
        <v>11</v>
      </c>
      <c r="AA3" s="99" t="s">
        <v>12</v>
      </c>
      <c r="AB3" s="99" t="s">
        <v>13</v>
      </c>
      <c r="AC3" s="99" t="s">
        <v>14</v>
      </c>
      <c r="AD3" s="99" t="s">
        <v>11</v>
      </c>
      <c r="AE3" s="301"/>
      <c r="AF3" s="295"/>
      <c r="AG3" s="103" t="s">
        <v>11</v>
      </c>
      <c r="AH3" s="103" t="s">
        <v>12</v>
      </c>
      <c r="AI3" s="103" t="s">
        <v>13</v>
      </c>
      <c r="AJ3" s="103" t="s">
        <v>11</v>
      </c>
      <c r="AK3" s="103" t="s">
        <v>12</v>
      </c>
      <c r="AL3" s="103" t="s">
        <v>13</v>
      </c>
      <c r="AM3" s="103" t="s">
        <v>14</v>
      </c>
      <c r="AN3" s="103" t="s">
        <v>11</v>
      </c>
      <c r="AO3" s="274"/>
      <c r="AP3" s="86"/>
    </row>
    <row r="4" spans="1:42" s="71" customFormat="1" ht="19">
      <c r="A4" s="106" t="s">
        <v>15</v>
      </c>
      <c r="B4" s="80">
        <v>63</v>
      </c>
      <c r="C4" s="81">
        <v>10</v>
      </c>
      <c r="D4" s="82">
        <f>'[1]2020 OPERATIVOS IVC'!H4</f>
        <v>1</v>
      </c>
      <c r="E4" s="91">
        <f>D4/C4</f>
        <v>0.1</v>
      </c>
      <c r="F4" s="81">
        <v>10</v>
      </c>
      <c r="G4" s="82">
        <f>'[1]2020 OPERATIVOS IVC'!I4</f>
        <v>20</v>
      </c>
      <c r="H4" s="91">
        <f>G4/F4</f>
        <v>2</v>
      </c>
      <c r="I4" s="81">
        <v>11</v>
      </c>
      <c r="J4" s="81">
        <v>11</v>
      </c>
      <c r="K4" s="83">
        <v>42</v>
      </c>
      <c r="L4" s="80">
        <v>22</v>
      </c>
      <c r="M4" s="81">
        <v>6</v>
      </c>
      <c r="N4" s="82">
        <f>'[1]2020 OPERATIVOS IVC'!C4</f>
        <v>0</v>
      </c>
      <c r="O4" s="96">
        <f>N4/M4</f>
        <v>0</v>
      </c>
      <c r="P4" s="81">
        <v>6</v>
      </c>
      <c r="Q4" s="82">
        <f>'[1]2020 OPERATIVOS IVC'!D4</f>
        <v>13</v>
      </c>
      <c r="R4" s="96">
        <f>Q4/P4</f>
        <v>2.1666666666666665</v>
      </c>
      <c r="S4" s="81">
        <v>6</v>
      </c>
      <c r="T4" s="81">
        <v>6</v>
      </c>
      <c r="U4" s="83">
        <v>24</v>
      </c>
      <c r="V4" s="80">
        <v>22</v>
      </c>
      <c r="W4" s="81">
        <v>6</v>
      </c>
      <c r="X4" s="84">
        <f>'[1]2020 OPERATIVOS IVC'!M4</f>
        <v>2</v>
      </c>
      <c r="Y4" s="100">
        <f>X4/W4</f>
        <v>0.33333333333333331</v>
      </c>
      <c r="Z4" s="81">
        <v>6</v>
      </c>
      <c r="AA4" s="84">
        <f>'[1]2020 OPERATIVOS IVC'!N4</f>
        <v>4</v>
      </c>
      <c r="AB4" s="100">
        <f>AA4/Z4</f>
        <v>0.66666666666666663</v>
      </c>
      <c r="AC4" s="81">
        <v>6</v>
      </c>
      <c r="AD4" s="81">
        <v>6</v>
      </c>
      <c r="AE4" s="83">
        <v>24</v>
      </c>
      <c r="AF4" s="54">
        <v>21</v>
      </c>
      <c r="AG4" s="15">
        <v>6</v>
      </c>
      <c r="AH4" s="61">
        <f>'[1]2020 OPERATIVOS IVC'!R4</f>
        <v>1</v>
      </c>
      <c r="AI4" s="104">
        <f>AH4/AG4</f>
        <v>0.16666666666666666</v>
      </c>
      <c r="AJ4" s="15">
        <v>6</v>
      </c>
      <c r="AK4" s="61">
        <f>'[1]2020 OPERATIVOS IVC'!S4</f>
        <v>6</v>
      </c>
      <c r="AL4" s="104">
        <f>AK4/AJ4</f>
        <v>1</v>
      </c>
      <c r="AM4" s="15">
        <v>5</v>
      </c>
      <c r="AN4" s="15">
        <v>5</v>
      </c>
      <c r="AO4" s="16">
        <v>22</v>
      </c>
      <c r="AP4" s="77"/>
    </row>
    <row r="5" spans="1:42" s="71" customFormat="1" ht="19">
      <c r="A5" s="107" t="s">
        <v>16</v>
      </c>
      <c r="B5" s="54">
        <v>173</v>
      </c>
      <c r="C5" s="59" t="s">
        <v>17</v>
      </c>
      <c r="D5" s="60" t="str">
        <f>'[1]2020 OPERATIVOS IVC'!H5</f>
        <v>NP</v>
      </c>
      <c r="E5" s="92" t="s">
        <v>17</v>
      </c>
      <c r="F5" s="15">
        <v>57</v>
      </c>
      <c r="G5" s="60">
        <f>'[1]2020 OPERATIVOS IVC'!I5</f>
        <v>60</v>
      </c>
      <c r="H5" s="93">
        <f t="shared" ref="H5:H22" si="0">G5/F5</f>
        <v>1.0526315789473684</v>
      </c>
      <c r="I5" s="15">
        <v>58</v>
      </c>
      <c r="J5" s="15">
        <v>58</v>
      </c>
      <c r="K5" s="16">
        <v>173</v>
      </c>
      <c r="L5" s="54">
        <v>22</v>
      </c>
      <c r="M5" s="60" t="s">
        <v>17</v>
      </c>
      <c r="N5" s="60" t="str">
        <f>'[1]2020 OPERATIVOS IVC'!C5</f>
        <v>NP</v>
      </c>
      <c r="O5" s="97" t="s">
        <v>17</v>
      </c>
      <c r="P5" s="15">
        <v>7</v>
      </c>
      <c r="Q5" s="60">
        <f>'[1]2020 OPERATIVOS IVC'!D5</f>
        <v>19</v>
      </c>
      <c r="R5" s="97">
        <f t="shared" ref="R5:R22" si="1">Q5/P5</f>
        <v>2.7142857142857144</v>
      </c>
      <c r="S5" s="15">
        <v>7</v>
      </c>
      <c r="T5" s="15">
        <v>8</v>
      </c>
      <c r="U5" s="16">
        <v>22</v>
      </c>
      <c r="V5" s="54">
        <v>326</v>
      </c>
      <c r="W5" s="15">
        <v>0</v>
      </c>
      <c r="X5" s="61" t="str">
        <f>'[1]2020 OPERATIVOS IVC'!M5</f>
        <v>NP</v>
      </c>
      <c r="Y5" s="101" t="s">
        <v>17</v>
      </c>
      <c r="Z5" s="15">
        <v>108</v>
      </c>
      <c r="AA5" s="61">
        <f>'[1]2020 OPERATIVOS IVC'!N5</f>
        <v>61</v>
      </c>
      <c r="AB5" s="101">
        <f t="shared" ref="AB5:AB22" si="2">AA5/Z5</f>
        <v>0.56481481481481477</v>
      </c>
      <c r="AC5" s="15">
        <v>110</v>
      </c>
      <c r="AD5" s="15">
        <v>108</v>
      </c>
      <c r="AE5" s="16">
        <v>326</v>
      </c>
      <c r="AF5" s="54">
        <v>13</v>
      </c>
      <c r="AG5" s="15">
        <v>5</v>
      </c>
      <c r="AH5" s="61">
        <f>'[1]2020 OPERATIVOS IVC'!R5</f>
        <v>3</v>
      </c>
      <c r="AI5" s="104">
        <f t="shared" ref="AI5:AI13" si="3">AH5/AG5</f>
        <v>0.6</v>
      </c>
      <c r="AJ5" s="15">
        <v>5</v>
      </c>
      <c r="AK5" s="61">
        <f>'[1]2020 OPERATIVOS IVC'!S5</f>
        <v>18</v>
      </c>
      <c r="AL5" s="104">
        <f t="shared" ref="AL5:AL14" si="4">AK5/AJ5</f>
        <v>3.6</v>
      </c>
      <c r="AM5" s="15">
        <v>5</v>
      </c>
      <c r="AN5" s="15">
        <v>5</v>
      </c>
      <c r="AO5" s="16">
        <v>20</v>
      </c>
      <c r="AP5" s="77"/>
    </row>
    <row r="6" spans="1:42" s="71" customFormat="1" ht="19">
      <c r="A6" s="107" t="s">
        <v>18</v>
      </c>
      <c r="B6" s="55">
        <v>40</v>
      </c>
      <c r="C6" s="15">
        <v>10</v>
      </c>
      <c r="D6" s="60">
        <f>'[1]2020 OPERATIVOS IVC'!H6</f>
        <v>6</v>
      </c>
      <c r="E6" s="93">
        <f t="shared" ref="E6:E22" si="5">D6/C6</f>
        <v>0.6</v>
      </c>
      <c r="F6" s="15">
        <v>10</v>
      </c>
      <c r="G6" s="60">
        <f>'[1]2020 OPERATIVOS IVC'!I6</f>
        <v>20</v>
      </c>
      <c r="H6" s="93">
        <f t="shared" si="0"/>
        <v>2</v>
      </c>
      <c r="I6" s="15">
        <v>10</v>
      </c>
      <c r="J6" s="15">
        <v>10</v>
      </c>
      <c r="K6" s="16">
        <v>40</v>
      </c>
      <c r="L6" s="55">
        <v>40</v>
      </c>
      <c r="M6" s="15">
        <v>10</v>
      </c>
      <c r="N6" s="60">
        <f>'[1]2020 OPERATIVOS IVC'!C6</f>
        <v>14</v>
      </c>
      <c r="O6" s="97">
        <f t="shared" ref="O6:O22" si="6">N6/M6</f>
        <v>1.4</v>
      </c>
      <c r="P6" s="15">
        <v>10</v>
      </c>
      <c r="Q6" s="60">
        <f>'[1]2020 OPERATIVOS IVC'!D6</f>
        <v>30</v>
      </c>
      <c r="R6" s="97">
        <f t="shared" si="1"/>
        <v>3</v>
      </c>
      <c r="S6" s="15">
        <v>10</v>
      </c>
      <c r="T6" s="15">
        <v>10</v>
      </c>
      <c r="U6" s="16">
        <v>40</v>
      </c>
      <c r="V6" s="55">
        <v>36</v>
      </c>
      <c r="W6" s="15">
        <v>8</v>
      </c>
      <c r="X6" s="61">
        <f>'[1]2020 OPERATIVOS IVC'!M6</f>
        <v>15</v>
      </c>
      <c r="Y6" s="101">
        <f t="shared" ref="Y6:Y22" si="7">X6/W6</f>
        <v>1.875</v>
      </c>
      <c r="Z6" s="15">
        <v>8</v>
      </c>
      <c r="AA6" s="61">
        <f>'[1]2020 OPERATIVOS IVC'!N6</f>
        <v>15</v>
      </c>
      <c r="AB6" s="101">
        <f t="shared" si="2"/>
        <v>1.875</v>
      </c>
      <c r="AC6" s="15">
        <v>10</v>
      </c>
      <c r="AD6" s="15">
        <v>10</v>
      </c>
      <c r="AE6" s="16">
        <v>36</v>
      </c>
      <c r="AF6" s="54">
        <v>10</v>
      </c>
      <c r="AG6" s="15">
        <v>3</v>
      </c>
      <c r="AH6" s="61">
        <f>'[1]2020 OPERATIVOS IVC'!R6</f>
        <v>4</v>
      </c>
      <c r="AI6" s="104">
        <f t="shared" si="3"/>
        <v>1.3333333333333333</v>
      </c>
      <c r="AJ6" s="15">
        <v>5</v>
      </c>
      <c r="AK6" s="61">
        <f>'[1]2020 OPERATIVOS IVC'!S6</f>
        <v>9</v>
      </c>
      <c r="AL6" s="104">
        <f t="shared" si="4"/>
        <v>1.8</v>
      </c>
      <c r="AM6" s="15">
        <v>5</v>
      </c>
      <c r="AN6" s="15">
        <v>5</v>
      </c>
      <c r="AO6" s="16">
        <v>18</v>
      </c>
      <c r="AP6" s="77"/>
    </row>
    <row r="7" spans="1:42" s="71" customFormat="1" ht="19">
      <c r="A7" s="107" t="s">
        <v>19</v>
      </c>
      <c r="B7" s="54">
        <v>106</v>
      </c>
      <c r="C7" s="15">
        <v>10</v>
      </c>
      <c r="D7" s="60">
        <f>'[1]2020 OPERATIVOS IVC'!H7</f>
        <v>7</v>
      </c>
      <c r="E7" s="93">
        <f t="shared" si="5"/>
        <v>0.7</v>
      </c>
      <c r="F7" s="15">
        <v>10</v>
      </c>
      <c r="G7" s="60">
        <f>'[1]2020 OPERATIVOS IVC'!I7</f>
        <v>20</v>
      </c>
      <c r="H7" s="93">
        <f t="shared" si="0"/>
        <v>2</v>
      </c>
      <c r="I7" s="15">
        <v>12</v>
      </c>
      <c r="J7" s="15">
        <v>12</v>
      </c>
      <c r="K7" s="16">
        <v>44</v>
      </c>
      <c r="L7" s="54">
        <v>35</v>
      </c>
      <c r="M7" s="15">
        <v>6</v>
      </c>
      <c r="N7" s="60">
        <f>'[1]2020 OPERATIVOS IVC'!C7</f>
        <v>6</v>
      </c>
      <c r="O7" s="97">
        <f t="shared" si="6"/>
        <v>1</v>
      </c>
      <c r="P7" s="15">
        <v>6</v>
      </c>
      <c r="Q7" s="60">
        <f>'[1]2020 OPERATIVOS IVC'!D7</f>
        <v>14</v>
      </c>
      <c r="R7" s="97">
        <f t="shared" si="1"/>
        <v>2.3333333333333335</v>
      </c>
      <c r="S7" s="15">
        <v>6</v>
      </c>
      <c r="T7" s="15">
        <v>6</v>
      </c>
      <c r="U7" s="16">
        <v>24</v>
      </c>
      <c r="V7" s="54">
        <v>65</v>
      </c>
      <c r="W7" s="15">
        <v>6</v>
      </c>
      <c r="X7" s="61">
        <f>'[1]2020 OPERATIVOS IVC'!M7</f>
        <v>6</v>
      </c>
      <c r="Y7" s="101">
        <f t="shared" si="7"/>
        <v>1</v>
      </c>
      <c r="Z7" s="15">
        <v>6</v>
      </c>
      <c r="AA7" s="61">
        <f>'[1]2020 OPERATIVOS IVC'!N7</f>
        <v>7</v>
      </c>
      <c r="AB7" s="101">
        <f t="shared" si="2"/>
        <v>1.1666666666666667</v>
      </c>
      <c r="AC7" s="15">
        <v>6</v>
      </c>
      <c r="AD7" s="15">
        <v>6</v>
      </c>
      <c r="AE7" s="16">
        <v>24</v>
      </c>
      <c r="AF7" s="54">
        <v>20</v>
      </c>
      <c r="AG7" s="15">
        <v>2</v>
      </c>
      <c r="AH7" s="61">
        <f>'[1]2020 OPERATIVOS IVC'!R7</f>
        <v>0</v>
      </c>
      <c r="AI7" s="104">
        <f t="shared" si="3"/>
        <v>0</v>
      </c>
      <c r="AJ7" s="15">
        <v>3</v>
      </c>
      <c r="AK7" s="61">
        <f>'[1]2020 OPERATIVOS IVC'!S7</f>
        <v>10</v>
      </c>
      <c r="AL7" s="104">
        <f t="shared" si="4"/>
        <v>3.3333333333333335</v>
      </c>
      <c r="AM7" s="15">
        <v>5</v>
      </c>
      <c r="AN7" s="15">
        <v>5</v>
      </c>
      <c r="AO7" s="16">
        <v>15</v>
      </c>
      <c r="AP7" s="77"/>
    </row>
    <row r="8" spans="1:42" s="71" customFormat="1" ht="19">
      <c r="A8" s="107" t="s">
        <v>20</v>
      </c>
      <c r="B8" s="54">
        <v>58</v>
      </c>
      <c r="C8" s="15">
        <v>15</v>
      </c>
      <c r="D8" s="60">
        <f>'[1]2020 OPERATIVOS IVC'!H8</f>
        <v>15</v>
      </c>
      <c r="E8" s="93">
        <f t="shared" si="5"/>
        <v>1</v>
      </c>
      <c r="F8" s="15">
        <v>15</v>
      </c>
      <c r="G8" s="60">
        <f>'[1]2020 OPERATIVOS IVC'!I8</f>
        <v>27</v>
      </c>
      <c r="H8" s="93">
        <f t="shared" si="0"/>
        <v>1.8</v>
      </c>
      <c r="I8" s="15">
        <v>15</v>
      </c>
      <c r="J8" s="15">
        <v>15</v>
      </c>
      <c r="K8" s="16">
        <v>60</v>
      </c>
      <c r="L8" s="54">
        <v>101</v>
      </c>
      <c r="M8" s="15">
        <v>15</v>
      </c>
      <c r="N8" s="60">
        <f>'[1]2020 OPERATIVOS IVC'!C8</f>
        <v>26</v>
      </c>
      <c r="O8" s="97">
        <f t="shared" si="6"/>
        <v>1.7333333333333334</v>
      </c>
      <c r="P8" s="15">
        <v>15</v>
      </c>
      <c r="Q8" s="60">
        <f>'[1]2020 OPERATIVOS IVC'!D8</f>
        <v>25</v>
      </c>
      <c r="R8" s="97">
        <f t="shared" si="1"/>
        <v>1.6666666666666667</v>
      </c>
      <c r="S8" s="15">
        <v>15</v>
      </c>
      <c r="T8" s="15">
        <v>15</v>
      </c>
      <c r="U8" s="16">
        <v>60</v>
      </c>
      <c r="V8" s="54">
        <v>26</v>
      </c>
      <c r="W8" s="15">
        <v>7</v>
      </c>
      <c r="X8" s="61">
        <f>'[1]2020 OPERATIVOS IVC'!M8</f>
        <v>7</v>
      </c>
      <c r="Y8" s="101">
        <f t="shared" si="7"/>
        <v>1</v>
      </c>
      <c r="Z8" s="15">
        <v>7</v>
      </c>
      <c r="AA8" s="61">
        <f>'[1]2020 OPERATIVOS IVC'!N8</f>
        <v>7</v>
      </c>
      <c r="AB8" s="101">
        <f t="shared" si="2"/>
        <v>1</v>
      </c>
      <c r="AC8" s="15">
        <v>7</v>
      </c>
      <c r="AD8" s="15">
        <v>7</v>
      </c>
      <c r="AE8" s="16">
        <v>28</v>
      </c>
      <c r="AF8" s="54">
        <v>11</v>
      </c>
      <c r="AG8" s="15">
        <v>3</v>
      </c>
      <c r="AH8" s="61">
        <f>'[1]2020 OPERATIVOS IVC'!R8</f>
        <v>3</v>
      </c>
      <c r="AI8" s="104">
        <f t="shared" si="3"/>
        <v>1</v>
      </c>
      <c r="AJ8" s="15">
        <v>3</v>
      </c>
      <c r="AK8" s="61">
        <f>'[1]2020 OPERATIVOS IVC'!S8</f>
        <v>3</v>
      </c>
      <c r="AL8" s="104">
        <f t="shared" si="4"/>
        <v>1</v>
      </c>
      <c r="AM8" s="15">
        <v>3</v>
      </c>
      <c r="AN8" s="15">
        <v>3</v>
      </c>
      <c r="AO8" s="16">
        <v>12</v>
      </c>
      <c r="AP8" s="77"/>
    </row>
    <row r="9" spans="1:42" s="71" customFormat="1" ht="19">
      <c r="A9" s="107" t="s">
        <v>21</v>
      </c>
      <c r="B9" s="54">
        <v>31</v>
      </c>
      <c r="C9" s="15">
        <v>5</v>
      </c>
      <c r="D9" s="60">
        <f>'[1]2020 OPERATIVOS IVC'!H9</f>
        <v>0</v>
      </c>
      <c r="E9" s="93">
        <f t="shared" si="5"/>
        <v>0</v>
      </c>
      <c r="F9" s="15">
        <v>7</v>
      </c>
      <c r="G9" s="60">
        <f>'[1]2020 OPERATIVOS IVC'!I9</f>
        <v>11</v>
      </c>
      <c r="H9" s="93">
        <f t="shared" si="0"/>
        <v>1.5714285714285714</v>
      </c>
      <c r="I9" s="15">
        <v>7</v>
      </c>
      <c r="J9" s="15">
        <v>7</v>
      </c>
      <c r="K9" s="16">
        <v>26</v>
      </c>
      <c r="L9" s="54">
        <v>18</v>
      </c>
      <c r="M9" s="15">
        <v>5</v>
      </c>
      <c r="N9" s="60">
        <f>'[1]2020 OPERATIVOS IVC'!C9</f>
        <v>0</v>
      </c>
      <c r="O9" s="97">
        <f t="shared" si="6"/>
        <v>0</v>
      </c>
      <c r="P9" s="15">
        <v>6</v>
      </c>
      <c r="Q9" s="60">
        <f>'[1]2020 OPERATIVOS IVC'!D9</f>
        <v>6</v>
      </c>
      <c r="R9" s="97">
        <f t="shared" si="1"/>
        <v>1</v>
      </c>
      <c r="S9" s="15">
        <v>7</v>
      </c>
      <c r="T9" s="15">
        <v>6</v>
      </c>
      <c r="U9" s="16">
        <v>24</v>
      </c>
      <c r="V9" s="54">
        <v>18</v>
      </c>
      <c r="W9" s="15">
        <v>5</v>
      </c>
      <c r="X9" s="61">
        <f>'[1]2020 OPERATIVOS IVC'!M9</f>
        <v>0</v>
      </c>
      <c r="Y9" s="101">
        <f t="shared" si="7"/>
        <v>0</v>
      </c>
      <c r="Z9" s="15">
        <v>6</v>
      </c>
      <c r="AA9" s="61">
        <f>'[1]2020 OPERATIVOS IVC'!N9</f>
        <v>6</v>
      </c>
      <c r="AB9" s="101">
        <f t="shared" si="2"/>
        <v>1</v>
      </c>
      <c r="AC9" s="15">
        <v>7</v>
      </c>
      <c r="AD9" s="15">
        <v>6</v>
      </c>
      <c r="AE9" s="16">
        <v>24</v>
      </c>
      <c r="AF9" s="54">
        <v>1</v>
      </c>
      <c r="AG9" s="15">
        <v>2</v>
      </c>
      <c r="AH9" s="61">
        <f>'[1]2020 OPERATIVOS IVC'!R9</f>
        <v>0</v>
      </c>
      <c r="AI9" s="104">
        <f t="shared" si="3"/>
        <v>0</v>
      </c>
      <c r="AJ9" s="15">
        <v>2</v>
      </c>
      <c r="AK9" s="61">
        <f>'[1]2020 OPERATIVOS IVC'!S9</f>
        <v>2</v>
      </c>
      <c r="AL9" s="104">
        <f t="shared" si="4"/>
        <v>1</v>
      </c>
      <c r="AM9" s="15">
        <v>2</v>
      </c>
      <c r="AN9" s="15">
        <v>2</v>
      </c>
      <c r="AO9" s="16">
        <v>8</v>
      </c>
      <c r="AP9" s="77"/>
    </row>
    <row r="10" spans="1:42" s="71" customFormat="1" ht="19">
      <c r="A10" s="107" t="s">
        <v>22</v>
      </c>
      <c r="B10" s="54">
        <v>61</v>
      </c>
      <c r="C10" s="59" t="s">
        <v>17</v>
      </c>
      <c r="D10" s="60" t="str">
        <f>'[1]2020 OPERATIVOS IVC'!H10</f>
        <v>NP</v>
      </c>
      <c r="E10" s="92" t="s">
        <v>17</v>
      </c>
      <c r="F10" s="15">
        <v>10</v>
      </c>
      <c r="G10" s="60">
        <f>'[1]2020 OPERATIVOS IVC'!I10</f>
        <v>10</v>
      </c>
      <c r="H10" s="93">
        <f t="shared" si="0"/>
        <v>1</v>
      </c>
      <c r="I10" s="15">
        <v>25</v>
      </c>
      <c r="J10" s="15">
        <v>30</v>
      </c>
      <c r="K10" s="16">
        <v>65</v>
      </c>
      <c r="L10" s="54">
        <v>25</v>
      </c>
      <c r="M10" s="15" t="s">
        <v>17</v>
      </c>
      <c r="N10" s="60" t="str">
        <f>'[1]2020 OPERATIVOS IVC'!C10</f>
        <v>NP</v>
      </c>
      <c r="O10" s="97" t="s">
        <v>17</v>
      </c>
      <c r="P10" s="15">
        <v>5</v>
      </c>
      <c r="Q10" s="60">
        <f>'[1]2020 OPERATIVOS IVC'!D10</f>
        <v>5</v>
      </c>
      <c r="R10" s="97">
        <f t="shared" si="1"/>
        <v>1</v>
      </c>
      <c r="S10" s="15">
        <v>5</v>
      </c>
      <c r="T10" s="15">
        <v>15</v>
      </c>
      <c r="U10" s="16">
        <v>25</v>
      </c>
      <c r="V10" s="54">
        <v>160</v>
      </c>
      <c r="W10" s="15">
        <v>0</v>
      </c>
      <c r="X10" s="61" t="str">
        <f>'[1]2020 OPERATIVOS IVC'!M10</f>
        <v>NP</v>
      </c>
      <c r="Y10" s="101" t="s">
        <v>17</v>
      </c>
      <c r="Z10" s="15">
        <v>15</v>
      </c>
      <c r="AA10" s="61">
        <f>'[1]2020 OPERATIVOS IVC'!N10</f>
        <v>15</v>
      </c>
      <c r="AB10" s="101">
        <f t="shared" si="2"/>
        <v>1</v>
      </c>
      <c r="AC10" s="15">
        <v>45</v>
      </c>
      <c r="AD10" s="15">
        <v>100</v>
      </c>
      <c r="AE10" s="16">
        <v>160</v>
      </c>
      <c r="AF10" s="54">
        <v>1</v>
      </c>
      <c r="AG10" s="59">
        <v>2</v>
      </c>
      <c r="AH10" s="61">
        <f>'[1]2020 OPERATIVOS IVC'!R10</f>
        <v>1</v>
      </c>
      <c r="AI10" s="104">
        <f t="shared" si="3"/>
        <v>0.5</v>
      </c>
      <c r="AJ10" s="59">
        <v>2</v>
      </c>
      <c r="AK10" s="61">
        <f>'[1]2020 OPERATIVOS IVC'!S10</f>
        <v>1</v>
      </c>
      <c r="AL10" s="104">
        <f t="shared" si="4"/>
        <v>0.5</v>
      </c>
      <c r="AM10" s="59">
        <v>2</v>
      </c>
      <c r="AN10" s="59">
        <v>2</v>
      </c>
      <c r="AO10" s="16">
        <v>8</v>
      </c>
      <c r="AP10" s="77"/>
    </row>
    <row r="11" spans="1:42" s="71" customFormat="1" ht="19">
      <c r="A11" s="107" t="s">
        <v>23</v>
      </c>
      <c r="B11" s="54">
        <v>42</v>
      </c>
      <c r="C11" s="15">
        <v>10</v>
      </c>
      <c r="D11" s="60">
        <f>'[1]2020 OPERATIVOS IVC'!H11</f>
        <v>10</v>
      </c>
      <c r="E11" s="93">
        <f t="shared" si="5"/>
        <v>1</v>
      </c>
      <c r="F11" s="15">
        <v>10</v>
      </c>
      <c r="G11" s="60">
        <f>'[1]2020 OPERATIVOS IVC'!I11</f>
        <v>10</v>
      </c>
      <c r="H11" s="93">
        <f t="shared" si="0"/>
        <v>1</v>
      </c>
      <c r="I11" s="15">
        <v>11</v>
      </c>
      <c r="J11" s="15">
        <v>12</v>
      </c>
      <c r="K11" s="16">
        <v>43</v>
      </c>
      <c r="L11" s="54">
        <v>24</v>
      </c>
      <c r="M11" s="15">
        <v>6</v>
      </c>
      <c r="N11" s="60">
        <f>'[1]2020 OPERATIVOS IVC'!C11</f>
        <v>6</v>
      </c>
      <c r="O11" s="97">
        <f t="shared" si="6"/>
        <v>1</v>
      </c>
      <c r="P11" s="15">
        <v>6</v>
      </c>
      <c r="Q11" s="60">
        <f>'[1]2020 OPERATIVOS IVC'!D11</f>
        <v>6</v>
      </c>
      <c r="R11" s="97">
        <f t="shared" si="1"/>
        <v>1</v>
      </c>
      <c r="S11" s="15">
        <v>6</v>
      </c>
      <c r="T11" s="15">
        <v>6</v>
      </c>
      <c r="U11" s="16">
        <v>24</v>
      </c>
      <c r="V11" s="54">
        <v>24</v>
      </c>
      <c r="W11" s="15">
        <v>6</v>
      </c>
      <c r="X11" s="61">
        <f>'[1]2020 OPERATIVOS IVC'!M11</f>
        <v>6</v>
      </c>
      <c r="Y11" s="101">
        <f t="shared" si="7"/>
        <v>1</v>
      </c>
      <c r="Z11" s="15">
        <v>6</v>
      </c>
      <c r="AA11" s="61">
        <f>'[1]2020 OPERATIVOS IVC'!N11</f>
        <v>6</v>
      </c>
      <c r="AB11" s="101">
        <f t="shared" si="2"/>
        <v>1</v>
      </c>
      <c r="AC11" s="15">
        <v>6</v>
      </c>
      <c r="AD11" s="15">
        <v>6</v>
      </c>
      <c r="AE11" s="16">
        <v>24</v>
      </c>
      <c r="AF11" s="54">
        <v>1</v>
      </c>
      <c r="AG11" s="15">
        <v>1</v>
      </c>
      <c r="AH11" s="61">
        <f>'[1]2020 OPERATIVOS IVC'!R11</f>
        <v>1</v>
      </c>
      <c r="AI11" s="104">
        <f t="shared" si="3"/>
        <v>1</v>
      </c>
      <c r="AJ11" s="15">
        <v>3</v>
      </c>
      <c r="AK11" s="61">
        <f>'[1]2020 OPERATIVOS IVC'!S11</f>
        <v>3</v>
      </c>
      <c r="AL11" s="104">
        <f t="shared" si="4"/>
        <v>1</v>
      </c>
      <c r="AM11" s="15">
        <v>2</v>
      </c>
      <c r="AN11" s="15">
        <v>2</v>
      </c>
      <c r="AO11" s="16">
        <v>8</v>
      </c>
      <c r="AP11" s="77"/>
    </row>
    <row r="12" spans="1:42" s="71" customFormat="1" ht="19">
      <c r="A12" s="107" t="s">
        <v>24</v>
      </c>
      <c r="B12" s="54">
        <v>69</v>
      </c>
      <c r="C12" s="15">
        <v>10</v>
      </c>
      <c r="D12" s="60">
        <f>'[1]2020 OPERATIVOS IVC'!H12</f>
        <v>10</v>
      </c>
      <c r="E12" s="93">
        <f t="shared" si="5"/>
        <v>1</v>
      </c>
      <c r="F12" s="15">
        <v>20</v>
      </c>
      <c r="G12" s="60">
        <f>'[1]2020 OPERATIVOS IVC'!I12</f>
        <v>20</v>
      </c>
      <c r="H12" s="93">
        <f t="shared" si="0"/>
        <v>1</v>
      </c>
      <c r="I12" s="15">
        <v>20</v>
      </c>
      <c r="J12" s="15">
        <v>19</v>
      </c>
      <c r="K12" s="16">
        <v>69</v>
      </c>
      <c r="L12" s="54">
        <v>34</v>
      </c>
      <c r="M12" s="15">
        <v>5</v>
      </c>
      <c r="N12" s="60">
        <f>'[1]2020 OPERATIVOS IVC'!C12</f>
        <v>5</v>
      </c>
      <c r="O12" s="97">
        <f t="shared" si="6"/>
        <v>1</v>
      </c>
      <c r="P12" s="15">
        <v>12</v>
      </c>
      <c r="Q12" s="60">
        <f>'[1]2020 OPERATIVOS IVC'!D12</f>
        <v>15</v>
      </c>
      <c r="R12" s="97">
        <f t="shared" si="1"/>
        <v>1.25</v>
      </c>
      <c r="S12" s="15">
        <v>12</v>
      </c>
      <c r="T12" s="15">
        <v>5</v>
      </c>
      <c r="U12" s="16">
        <v>34</v>
      </c>
      <c r="V12" s="54">
        <v>61</v>
      </c>
      <c r="W12" s="15">
        <v>10</v>
      </c>
      <c r="X12" s="61">
        <f>'[1]2020 OPERATIVOS IVC'!M12</f>
        <v>12</v>
      </c>
      <c r="Y12" s="101">
        <f t="shared" si="7"/>
        <v>1.2</v>
      </c>
      <c r="Z12" s="15">
        <v>20</v>
      </c>
      <c r="AA12" s="61">
        <f>'[1]2020 OPERATIVOS IVC'!N12</f>
        <v>39</v>
      </c>
      <c r="AB12" s="101">
        <f t="shared" si="2"/>
        <v>1.95</v>
      </c>
      <c r="AC12" s="15">
        <v>20</v>
      </c>
      <c r="AD12" s="15">
        <v>11</v>
      </c>
      <c r="AE12" s="16">
        <v>61</v>
      </c>
      <c r="AF12" s="54">
        <v>2</v>
      </c>
      <c r="AG12" s="15">
        <v>2</v>
      </c>
      <c r="AH12" s="61">
        <f>'[1]2020 OPERATIVOS IVC'!R12</f>
        <v>1</v>
      </c>
      <c r="AI12" s="104">
        <f t="shared" si="3"/>
        <v>0.5</v>
      </c>
      <c r="AJ12" s="15">
        <v>2</v>
      </c>
      <c r="AK12" s="61">
        <f>'[1]2020 OPERATIVOS IVC'!S12</f>
        <v>1</v>
      </c>
      <c r="AL12" s="104">
        <f t="shared" si="4"/>
        <v>0.5</v>
      </c>
      <c r="AM12" s="15">
        <v>2</v>
      </c>
      <c r="AN12" s="15">
        <v>2</v>
      </c>
      <c r="AO12" s="16">
        <v>8</v>
      </c>
      <c r="AP12" s="77"/>
    </row>
    <row r="13" spans="1:42" s="71" customFormat="1" ht="19">
      <c r="A13" s="107" t="s">
        <v>25</v>
      </c>
      <c r="B13" s="56">
        <v>73</v>
      </c>
      <c r="C13" s="15">
        <v>12</v>
      </c>
      <c r="D13" s="60">
        <f>'[1]2020 OPERATIVOS IVC'!H13</f>
        <v>12</v>
      </c>
      <c r="E13" s="93">
        <f t="shared" si="5"/>
        <v>1</v>
      </c>
      <c r="F13" s="15">
        <v>18</v>
      </c>
      <c r="G13" s="60">
        <f>'[1]2020 OPERATIVOS IVC'!I13</f>
        <v>36</v>
      </c>
      <c r="H13" s="93">
        <f t="shared" si="0"/>
        <v>2</v>
      </c>
      <c r="I13" s="15">
        <v>21</v>
      </c>
      <c r="J13" s="15">
        <v>22</v>
      </c>
      <c r="K13" s="16">
        <v>73</v>
      </c>
      <c r="L13" s="56">
        <v>46</v>
      </c>
      <c r="M13" s="15">
        <v>8</v>
      </c>
      <c r="N13" s="60">
        <f>'[1]2020 OPERATIVOS IVC'!C13</f>
        <v>3</v>
      </c>
      <c r="O13" s="97">
        <f t="shared" si="6"/>
        <v>0.375</v>
      </c>
      <c r="P13" s="15">
        <v>13</v>
      </c>
      <c r="Q13" s="60">
        <f>'[1]2020 OPERATIVOS IVC'!D13</f>
        <v>63</v>
      </c>
      <c r="R13" s="97">
        <f t="shared" si="1"/>
        <v>4.8461538461538458</v>
      </c>
      <c r="S13" s="15">
        <v>14</v>
      </c>
      <c r="T13" s="15">
        <v>11</v>
      </c>
      <c r="U13" s="16">
        <v>46</v>
      </c>
      <c r="V13" s="56">
        <v>37</v>
      </c>
      <c r="W13" s="15">
        <v>8</v>
      </c>
      <c r="X13" s="61">
        <f>'[1]2020 OPERATIVOS IVC'!M13</f>
        <v>6</v>
      </c>
      <c r="Y13" s="101">
        <f t="shared" si="7"/>
        <v>0.75</v>
      </c>
      <c r="Z13" s="15">
        <v>10</v>
      </c>
      <c r="AA13" s="61">
        <f>'[1]2020 OPERATIVOS IVC'!N13</f>
        <v>5</v>
      </c>
      <c r="AB13" s="101">
        <f t="shared" si="2"/>
        <v>0.5</v>
      </c>
      <c r="AC13" s="15">
        <v>11</v>
      </c>
      <c r="AD13" s="15">
        <v>8</v>
      </c>
      <c r="AE13" s="16">
        <v>37</v>
      </c>
      <c r="AF13" s="55">
        <v>2</v>
      </c>
      <c r="AG13" s="17">
        <v>1</v>
      </c>
      <c r="AH13" s="61">
        <f>'[1]2020 OPERATIVOS IVC'!R13</f>
        <v>0</v>
      </c>
      <c r="AI13" s="104">
        <f t="shared" si="3"/>
        <v>0</v>
      </c>
      <c r="AJ13" s="17">
        <v>2</v>
      </c>
      <c r="AK13" s="61">
        <f>'[1]2020 OPERATIVOS IVC'!S13</f>
        <v>0</v>
      </c>
      <c r="AL13" s="104">
        <f t="shared" si="4"/>
        <v>0</v>
      </c>
      <c r="AM13" s="17">
        <v>3</v>
      </c>
      <c r="AN13" s="17">
        <v>2</v>
      </c>
      <c r="AO13" s="18">
        <v>8</v>
      </c>
      <c r="AP13" s="77"/>
    </row>
    <row r="14" spans="1:42" s="71" customFormat="1" ht="19.5" thickBot="1">
      <c r="A14" s="107" t="s">
        <v>26</v>
      </c>
      <c r="B14" s="54">
        <v>46</v>
      </c>
      <c r="C14" s="15">
        <v>6</v>
      </c>
      <c r="D14" s="60">
        <f>'[1]2020 OPERATIVOS IVC'!H14</f>
        <v>6</v>
      </c>
      <c r="E14" s="93">
        <f t="shared" si="5"/>
        <v>1</v>
      </c>
      <c r="F14" s="15">
        <v>13</v>
      </c>
      <c r="G14" s="60">
        <f>'[1]2020 OPERATIVOS IVC'!I14</f>
        <v>114</v>
      </c>
      <c r="H14" s="93">
        <f t="shared" si="0"/>
        <v>8.7692307692307701</v>
      </c>
      <c r="I14" s="15">
        <v>15</v>
      </c>
      <c r="J14" s="15">
        <v>12</v>
      </c>
      <c r="K14" s="16">
        <v>46</v>
      </c>
      <c r="L14" s="54">
        <v>27</v>
      </c>
      <c r="M14" s="15">
        <v>4</v>
      </c>
      <c r="N14" s="60">
        <f>'[1]2020 OPERATIVOS IVC'!C14</f>
        <v>3</v>
      </c>
      <c r="O14" s="97">
        <f t="shared" si="6"/>
        <v>0.75</v>
      </c>
      <c r="P14" s="15">
        <v>7</v>
      </c>
      <c r="Q14" s="60">
        <f>'[1]2020 OPERATIVOS IVC'!D14</f>
        <v>0</v>
      </c>
      <c r="R14" s="97">
        <f t="shared" si="1"/>
        <v>0</v>
      </c>
      <c r="S14" s="15">
        <v>9</v>
      </c>
      <c r="T14" s="15">
        <v>7</v>
      </c>
      <c r="U14" s="16">
        <v>27</v>
      </c>
      <c r="V14" s="54">
        <v>26</v>
      </c>
      <c r="W14" s="15">
        <v>4</v>
      </c>
      <c r="X14" s="61">
        <f>'[1]2020 OPERATIVOS IVC'!M14</f>
        <v>3</v>
      </c>
      <c r="Y14" s="101">
        <f t="shared" si="7"/>
        <v>0.75</v>
      </c>
      <c r="Z14" s="15">
        <v>7</v>
      </c>
      <c r="AA14" s="61">
        <f>'[1]2020 OPERATIVOS IVC'!N14</f>
        <v>30</v>
      </c>
      <c r="AB14" s="101">
        <f t="shared" si="2"/>
        <v>4.2857142857142856</v>
      </c>
      <c r="AC14" s="15">
        <v>8</v>
      </c>
      <c r="AD14" s="15">
        <v>7</v>
      </c>
      <c r="AE14" s="16">
        <v>26</v>
      </c>
      <c r="AF14" s="57">
        <v>8</v>
      </c>
      <c r="AG14" s="89" t="s">
        <v>17</v>
      </c>
      <c r="AH14" s="69" t="str">
        <f>'[1]2020 OPERATIVOS IVC'!R14</f>
        <v>NP</v>
      </c>
      <c r="AI14" s="105" t="s">
        <v>17</v>
      </c>
      <c r="AJ14" s="89">
        <v>3</v>
      </c>
      <c r="AK14" s="69">
        <f>'[1]2020 OPERATIVOS IVC'!S14</f>
        <v>0</v>
      </c>
      <c r="AL14" s="105">
        <f t="shared" si="4"/>
        <v>0</v>
      </c>
      <c r="AM14" s="89">
        <v>3</v>
      </c>
      <c r="AN14" s="89">
        <v>2</v>
      </c>
      <c r="AO14" s="67">
        <v>8</v>
      </c>
      <c r="AP14" s="77"/>
    </row>
    <row r="15" spans="1:42" s="71" customFormat="1" ht="19">
      <c r="A15" s="107" t="s">
        <v>27</v>
      </c>
      <c r="B15" s="54">
        <v>169</v>
      </c>
      <c r="C15" s="17">
        <v>10</v>
      </c>
      <c r="D15" s="60">
        <f>'[1]2020 OPERATIVOS IVC'!H15</f>
        <v>11</v>
      </c>
      <c r="E15" s="93">
        <f t="shared" si="5"/>
        <v>1.1000000000000001</v>
      </c>
      <c r="F15" s="17">
        <v>30</v>
      </c>
      <c r="G15" s="60">
        <f>'[1]2020 OPERATIVOS IVC'!I15</f>
        <v>54</v>
      </c>
      <c r="H15" s="93">
        <f t="shared" si="0"/>
        <v>1.8</v>
      </c>
      <c r="I15" s="17">
        <v>30</v>
      </c>
      <c r="J15" s="17">
        <v>30</v>
      </c>
      <c r="K15" s="16">
        <v>100</v>
      </c>
      <c r="L15" s="54">
        <v>26</v>
      </c>
      <c r="M15" s="17">
        <v>6</v>
      </c>
      <c r="N15" s="60">
        <f>'[1]2020 OPERATIVOS IVC'!C15</f>
        <v>6</v>
      </c>
      <c r="O15" s="97">
        <f t="shared" si="6"/>
        <v>1</v>
      </c>
      <c r="P15" s="17">
        <v>6</v>
      </c>
      <c r="Q15" s="60">
        <f>'[1]2020 OPERATIVOS IVC'!D15</f>
        <v>10</v>
      </c>
      <c r="R15" s="97">
        <f t="shared" si="1"/>
        <v>1.6666666666666667</v>
      </c>
      <c r="S15" s="17">
        <v>7</v>
      </c>
      <c r="T15" s="17">
        <v>7</v>
      </c>
      <c r="U15" s="16">
        <v>26</v>
      </c>
      <c r="V15" s="54">
        <v>39</v>
      </c>
      <c r="W15" s="17">
        <v>4</v>
      </c>
      <c r="X15" s="61">
        <f>'[1]2020 OPERATIVOS IVC'!M15</f>
        <v>4</v>
      </c>
      <c r="Y15" s="101">
        <f t="shared" si="7"/>
        <v>1</v>
      </c>
      <c r="Z15" s="17">
        <v>12</v>
      </c>
      <c r="AA15" s="61">
        <f>'[1]2020 OPERATIVOS IVC'!N15</f>
        <v>13</v>
      </c>
      <c r="AB15" s="101">
        <f t="shared" si="2"/>
        <v>1.0833333333333333</v>
      </c>
      <c r="AC15" s="17">
        <v>12</v>
      </c>
      <c r="AD15" s="17">
        <v>12</v>
      </c>
      <c r="AE15" s="16">
        <v>40</v>
      </c>
      <c r="AF15" s="87"/>
      <c r="AG15" s="88"/>
      <c r="AH15" s="88"/>
      <c r="AI15" s="88"/>
      <c r="AJ15" s="88"/>
      <c r="AK15" s="88"/>
      <c r="AL15" s="88"/>
      <c r="AM15" s="88"/>
      <c r="AN15" s="88"/>
      <c r="AO15" s="88"/>
      <c r="AP15" s="70"/>
    </row>
    <row r="16" spans="1:42" s="71" customFormat="1" ht="19">
      <c r="A16" s="107" t="s">
        <v>28</v>
      </c>
      <c r="B16" s="54">
        <v>42</v>
      </c>
      <c r="C16" s="15">
        <v>8</v>
      </c>
      <c r="D16" s="60">
        <f>'[1]2020 OPERATIVOS IVC'!H16</f>
        <v>8</v>
      </c>
      <c r="E16" s="93">
        <f t="shared" si="5"/>
        <v>1</v>
      </c>
      <c r="F16" s="15">
        <v>15</v>
      </c>
      <c r="G16" s="60">
        <f>'[1]2020 OPERATIVOS IVC'!I16</f>
        <v>15</v>
      </c>
      <c r="H16" s="93">
        <f t="shared" si="0"/>
        <v>1</v>
      </c>
      <c r="I16" s="15">
        <v>15</v>
      </c>
      <c r="J16" s="15">
        <v>12</v>
      </c>
      <c r="K16" s="16">
        <v>50</v>
      </c>
      <c r="L16" s="54">
        <v>42</v>
      </c>
      <c r="M16" s="15">
        <v>8</v>
      </c>
      <c r="N16" s="60">
        <f>'[1]2020 OPERATIVOS IVC'!C16</f>
        <v>2</v>
      </c>
      <c r="O16" s="97">
        <f t="shared" si="6"/>
        <v>0.25</v>
      </c>
      <c r="P16" s="15">
        <v>15</v>
      </c>
      <c r="Q16" s="60">
        <f>'[1]2020 OPERATIVOS IVC'!D16</f>
        <v>8</v>
      </c>
      <c r="R16" s="97">
        <f t="shared" si="1"/>
        <v>0.53333333333333333</v>
      </c>
      <c r="S16" s="15">
        <v>15</v>
      </c>
      <c r="T16" s="15">
        <v>12</v>
      </c>
      <c r="U16" s="16">
        <v>50</v>
      </c>
      <c r="V16" s="54">
        <v>26</v>
      </c>
      <c r="W16" s="15">
        <v>6</v>
      </c>
      <c r="X16" s="61">
        <f>'[1]2020 OPERATIVOS IVC'!M16</f>
        <v>6</v>
      </c>
      <c r="Y16" s="101">
        <f t="shared" si="7"/>
        <v>1</v>
      </c>
      <c r="Z16" s="15">
        <v>8</v>
      </c>
      <c r="AA16" s="61">
        <f>'[1]2020 OPERATIVOS IVC'!N16</f>
        <v>0</v>
      </c>
      <c r="AB16" s="101">
        <f t="shared" si="2"/>
        <v>0</v>
      </c>
      <c r="AC16" s="15">
        <v>8</v>
      </c>
      <c r="AD16" s="15">
        <v>8</v>
      </c>
      <c r="AE16" s="16">
        <v>30</v>
      </c>
      <c r="AF16" s="77"/>
      <c r="AG16" s="70"/>
      <c r="AH16" s="70"/>
      <c r="AI16" s="70"/>
      <c r="AJ16" s="70"/>
      <c r="AK16" s="70"/>
      <c r="AL16" s="70"/>
      <c r="AM16" s="70"/>
      <c r="AN16" s="70"/>
      <c r="AO16" s="70"/>
      <c r="AP16" s="70"/>
    </row>
    <row r="17" spans="1:42" s="71" customFormat="1" ht="19">
      <c r="A17" s="107" t="s">
        <v>29</v>
      </c>
      <c r="B17" s="54">
        <v>44</v>
      </c>
      <c r="C17" s="17">
        <v>5</v>
      </c>
      <c r="D17" s="60">
        <f>'[1]2020 OPERATIVOS IVC'!H17</f>
        <v>9</v>
      </c>
      <c r="E17" s="93">
        <f t="shared" si="5"/>
        <v>1.8</v>
      </c>
      <c r="F17" s="17">
        <v>13</v>
      </c>
      <c r="G17" s="60">
        <f>'[1]2020 OPERATIVOS IVC'!I17</f>
        <v>18</v>
      </c>
      <c r="H17" s="93">
        <f t="shared" si="0"/>
        <v>1.3846153846153846</v>
      </c>
      <c r="I17" s="17">
        <v>12</v>
      </c>
      <c r="J17" s="17">
        <v>12</v>
      </c>
      <c r="K17" s="16">
        <v>42</v>
      </c>
      <c r="L17" s="54">
        <v>48</v>
      </c>
      <c r="M17" s="17">
        <v>4</v>
      </c>
      <c r="N17" s="60">
        <f>'[1]2020 OPERATIVOS IVC'!C17</f>
        <v>0</v>
      </c>
      <c r="O17" s="97">
        <f t="shared" si="6"/>
        <v>0</v>
      </c>
      <c r="P17" s="17">
        <v>9</v>
      </c>
      <c r="Q17" s="60">
        <f>'[1]2020 OPERATIVOS IVC'!D17</f>
        <v>0</v>
      </c>
      <c r="R17" s="97">
        <f t="shared" si="1"/>
        <v>0</v>
      </c>
      <c r="S17" s="17">
        <v>9</v>
      </c>
      <c r="T17" s="17">
        <v>8</v>
      </c>
      <c r="U17" s="16">
        <v>30</v>
      </c>
      <c r="V17" s="54">
        <v>54</v>
      </c>
      <c r="W17" s="17">
        <v>5</v>
      </c>
      <c r="X17" s="61">
        <f>'[1]2020 OPERATIVOS IVC'!M17</f>
        <v>0</v>
      </c>
      <c r="Y17" s="101">
        <f t="shared" si="7"/>
        <v>0</v>
      </c>
      <c r="Z17" s="17">
        <v>12</v>
      </c>
      <c r="AA17" s="61">
        <f>'[1]2020 OPERATIVOS IVC'!N17</f>
        <v>47</v>
      </c>
      <c r="AB17" s="101">
        <f t="shared" si="2"/>
        <v>3.9166666666666665</v>
      </c>
      <c r="AC17" s="17">
        <v>12</v>
      </c>
      <c r="AD17" s="17">
        <v>11</v>
      </c>
      <c r="AE17" s="16">
        <v>40</v>
      </c>
      <c r="AF17" s="77"/>
      <c r="AG17" s="70"/>
      <c r="AH17" s="70"/>
      <c r="AI17" s="70"/>
      <c r="AJ17" s="70"/>
      <c r="AK17" s="70"/>
      <c r="AL17" s="70"/>
      <c r="AM17" s="70"/>
      <c r="AN17" s="70"/>
      <c r="AO17" s="70"/>
      <c r="AP17" s="70"/>
    </row>
    <row r="18" spans="1:42" s="71" customFormat="1" ht="19">
      <c r="A18" s="107" t="s">
        <v>30</v>
      </c>
      <c r="B18" s="54">
        <v>43</v>
      </c>
      <c r="C18" s="15">
        <v>6</v>
      </c>
      <c r="D18" s="60">
        <f>'[1]2020 OPERATIVOS IVC'!H18</f>
        <v>6</v>
      </c>
      <c r="E18" s="93">
        <f t="shared" si="5"/>
        <v>1</v>
      </c>
      <c r="F18" s="15">
        <v>12</v>
      </c>
      <c r="G18" s="60">
        <f>'[1]2020 OPERATIVOS IVC'!I18</f>
        <v>12</v>
      </c>
      <c r="H18" s="93">
        <f t="shared" si="0"/>
        <v>1</v>
      </c>
      <c r="I18" s="15">
        <v>12</v>
      </c>
      <c r="J18" s="15">
        <v>12</v>
      </c>
      <c r="K18" s="16">
        <v>42</v>
      </c>
      <c r="L18" s="54">
        <v>33</v>
      </c>
      <c r="M18" s="15">
        <v>6</v>
      </c>
      <c r="N18" s="60">
        <f>'[1]2020 OPERATIVOS IVC'!C18</f>
        <v>6</v>
      </c>
      <c r="O18" s="97">
        <f t="shared" si="6"/>
        <v>1</v>
      </c>
      <c r="P18" s="15">
        <v>6</v>
      </c>
      <c r="Q18" s="60">
        <f>'[1]2020 OPERATIVOS IVC'!D18</f>
        <v>6</v>
      </c>
      <c r="R18" s="97">
        <f t="shared" si="1"/>
        <v>1</v>
      </c>
      <c r="S18" s="15">
        <v>6</v>
      </c>
      <c r="T18" s="15">
        <v>6</v>
      </c>
      <c r="U18" s="16">
        <v>24</v>
      </c>
      <c r="V18" s="54">
        <v>31</v>
      </c>
      <c r="W18" s="15">
        <v>6</v>
      </c>
      <c r="X18" s="61">
        <f>'[1]2020 OPERATIVOS IVC'!M18</f>
        <v>6</v>
      </c>
      <c r="Y18" s="101">
        <f t="shared" si="7"/>
        <v>1</v>
      </c>
      <c r="Z18" s="15">
        <v>6</v>
      </c>
      <c r="AA18" s="61">
        <f>'[1]2020 OPERATIVOS IVC'!N18</f>
        <v>0</v>
      </c>
      <c r="AB18" s="101">
        <f t="shared" si="2"/>
        <v>0</v>
      </c>
      <c r="AC18" s="15">
        <v>6</v>
      </c>
      <c r="AD18" s="15">
        <v>6</v>
      </c>
      <c r="AE18" s="16">
        <v>24</v>
      </c>
      <c r="AF18" s="77"/>
      <c r="AG18" s="70"/>
      <c r="AH18" s="70"/>
      <c r="AI18" s="70"/>
      <c r="AJ18" s="70"/>
      <c r="AK18" s="70"/>
      <c r="AL18" s="70"/>
      <c r="AM18" s="70"/>
      <c r="AN18" s="70"/>
      <c r="AO18" s="70"/>
      <c r="AP18" s="70"/>
    </row>
    <row r="19" spans="1:42" s="71" customFormat="1" ht="19">
      <c r="A19" s="107" t="s">
        <v>31</v>
      </c>
      <c r="B19" s="54">
        <v>46</v>
      </c>
      <c r="C19" s="15">
        <v>12</v>
      </c>
      <c r="D19" s="60">
        <f>'[1]2020 OPERATIVOS IVC'!H19</f>
        <v>12</v>
      </c>
      <c r="E19" s="93">
        <f t="shared" si="5"/>
        <v>1</v>
      </c>
      <c r="F19" s="15">
        <v>12</v>
      </c>
      <c r="G19" s="60">
        <f>'[1]2020 OPERATIVOS IVC'!I19</f>
        <v>12</v>
      </c>
      <c r="H19" s="93">
        <f t="shared" si="0"/>
        <v>1</v>
      </c>
      <c r="I19" s="15">
        <v>12</v>
      </c>
      <c r="J19" s="15">
        <v>12</v>
      </c>
      <c r="K19" s="16">
        <v>48</v>
      </c>
      <c r="L19" s="54">
        <v>12</v>
      </c>
      <c r="M19" s="15">
        <v>3</v>
      </c>
      <c r="N19" s="60">
        <f>'[1]2020 OPERATIVOS IVC'!C19</f>
        <v>3</v>
      </c>
      <c r="O19" s="97">
        <f t="shared" si="6"/>
        <v>1</v>
      </c>
      <c r="P19" s="15">
        <v>3</v>
      </c>
      <c r="Q19" s="60">
        <f>'[1]2020 OPERATIVOS IVC'!D19</f>
        <v>3</v>
      </c>
      <c r="R19" s="97">
        <f t="shared" si="1"/>
        <v>1</v>
      </c>
      <c r="S19" s="15">
        <v>3</v>
      </c>
      <c r="T19" s="15">
        <v>3</v>
      </c>
      <c r="U19" s="16">
        <v>12</v>
      </c>
      <c r="V19" s="54">
        <v>20</v>
      </c>
      <c r="W19" s="15">
        <v>5</v>
      </c>
      <c r="X19" s="61">
        <f>'[1]2020 OPERATIVOS IVC'!M19</f>
        <v>5</v>
      </c>
      <c r="Y19" s="101">
        <f t="shared" si="7"/>
        <v>1</v>
      </c>
      <c r="Z19" s="15">
        <v>5</v>
      </c>
      <c r="AA19" s="61">
        <f>'[1]2020 OPERATIVOS IVC'!N19</f>
        <v>5</v>
      </c>
      <c r="AB19" s="101">
        <f t="shared" si="2"/>
        <v>1</v>
      </c>
      <c r="AC19" s="15">
        <v>5</v>
      </c>
      <c r="AD19" s="15">
        <v>5</v>
      </c>
      <c r="AE19" s="16">
        <v>20</v>
      </c>
      <c r="AF19" s="77"/>
      <c r="AG19" s="70"/>
      <c r="AH19" s="70"/>
      <c r="AI19" s="70"/>
      <c r="AJ19" s="70"/>
      <c r="AK19" s="70"/>
      <c r="AL19" s="70"/>
      <c r="AM19" s="70"/>
      <c r="AN19" s="70"/>
      <c r="AO19" s="70"/>
      <c r="AP19" s="70"/>
    </row>
    <row r="20" spans="1:42" s="71" customFormat="1" ht="19">
      <c r="A20" s="107" t="s">
        <v>32</v>
      </c>
      <c r="B20" s="54">
        <v>40</v>
      </c>
      <c r="C20" s="59">
        <v>10</v>
      </c>
      <c r="D20" s="60">
        <f>'[1]2020 OPERATIVOS IVC'!H20</f>
        <v>7</v>
      </c>
      <c r="E20" s="93">
        <f t="shared" si="5"/>
        <v>0.7</v>
      </c>
      <c r="F20" s="59">
        <v>10</v>
      </c>
      <c r="G20" s="60">
        <f>'[1]2020 OPERATIVOS IVC'!I20</f>
        <v>8</v>
      </c>
      <c r="H20" s="93">
        <f t="shared" si="0"/>
        <v>0.8</v>
      </c>
      <c r="I20" s="59">
        <v>10</v>
      </c>
      <c r="J20" s="59">
        <v>10</v>
      </c>
      <c r="K20" s="63">
        <v>40</v>
      </c>
      <c r="L20" s="54">
        <v>24</v>
      </c>
      <c r="M20" s="59">
        <v>6</v>
      </c>
      <c r="N20" s="60">
        <f>'[1]2020 OPERATIVOS IVC'!C20</f>
        <v>6</v>
      </c>
      <c r="O20" s="97">
        <f t="shared" si="6"/>
        <v>1</v>
      </c>
      <c r="P20" s="59">
        <v>6</v>
      </c>
      <c r="Q20" s="60">
        <f>'[1]2020 OPERATIVOS IVC'!D20</f>
        <v>7</v>
      </c>
      <c r="R20" s="97">
        <f t="shared" si="1"/>
        <v>1.1666666666666667</v>
      </c>
      <c r="S20" s="59">
        <v>6</v>
      </c>
      <c r="T20" s="59">
        <v>6</v>
      </c>
      <c r="U20" s="63">
        <v>24</v>
      </c>
      <c r="V20" s="54">
        <v>24</v>
      </c>
      <c r="W20" s="59">
        <v>6</v>
      </c>
      <c r="X20" s="61">
        <f>'[1]2020 OPERATIVOS IVC'!M20</f>
        <v>6</v>
      </c>
      <c r="Y20" s="101">
        <f t="shared" si="7"/>
        <v>1</v>
      </c>
      <c r="Z20" s="59">
        <v>6</v>
      </c>
      <c r="AA20" s="61">
        <f>'[1]2020 OPERATIVOS IVC'!N20</f>
        <v>3</v>
      </c>
      <c r="AB20" s="101">
        <f t="shared" si="2"/>
        <v>0.5</v>
      </c>
      <c r="AC20" s="59">
        <v>6</v>
      </c>
      <c r="AD20" s="59">
        <v>6</v>
      </c>
      <c r="AE20" s="63">
        <v>24</v>
      </c>
      <c r="AF20" s="77"/>
      <c r="AG20" s="70"/>
      <c r="AH20" s="70"/>
      <c r="AI20" s="70"/>
      <c r="AJ20" s="70"/>
      <c r="AK20" s="70"/>
      <c r="AL20" s="70"/>
      <c r="AM20" s="70"/>
      <c r="AN20" s="70"/>
      <c r="AO20" s="70"/>
      <c r="AP20" s="70"/>
    </row>
    <row r="21" spans="1:42" s="71" customFormat="1" ht="19">
      <c r="A21" s="107" t="s">
        <v>33</v>
      </c>
      <c r="B21" s="64">
        <v>60</v>
      </c>
      <c r="C21" s="17">
        <v>5</v>
      </c>
      <c r="D21" s="60">
        <f>'[1]2020 OPERATIVOS IVC'!H21</f>
        <v>8</v>
      </c>
      <c r="E21" s="93">
        <f t="shared" si="5"/>
        <v>1.6</v>
      </c>
      <c r="F21" s="17">
        <v>10</v>
      </c>
      <c r="G21" s="60">
        <f>'[1]2020 OPERATIVOS IVC'!I21</f>
        <v>26</v>
      </c>
      <c r="H21" s="93">
        <f t="shared" si="0"/>
        <v>2.6</v>
      </c>
      <c r="I21" s="17">
        <v>20</v>
      </c>
      <c r="J21" s="17">
        <v>25</v>
      </c>
      <c r="K21" s="18">
        <v>60</v>
      </c>
      <c r="L21" s="64">
        <v>15</v>
      </c>
      <c r="M21" s="17">
        <v>10</v>
      </c>
      <c r="N21" s="60">
        <f>'[1]2020 OPERATIVOS IVC'!C21</f>
        <v>0</v>
      </c>
      <c r="O21" s="97">
        <f t="shared" si="6"/>
        <v>0</v>
      </c>
      <c r="P21" s="17">
        <v>25</v>
      </c>
      <c r="Q21" s="60">
        <f>'[1]2020 OPERATIVOS IVC'!D21</f>
        <v>8</v>
      </c>
      <c r="R21" s="97">
        <f t="shared" si="1"/>
        <v>0.32</v>
      </c>
      <c r="S21" s="17">
        <v>25</v>
      </c>
      <c r="T21" s="17">
        <v>40</v>
      </c>
      <c r="U21" s="18">
        <v>100</v>
      </c>
      <c r="V21" s="64">
        <v>20</v>
      </c>
      <c r="W21" s="62">
        <v>5</v>
      </c>
      <c r="X21" s="61">
        <f>'[1]2020 OPERATIVOS IVC'!M21</f>
        <v>14</v>
      </c>
      <c r="Y21" s="101">
        <f t="shared" si="7"/>
        <v>2.8</v>
      </c>
      <c r="Z21" s="62">
        <v>5</v>
      </c>
      <c r="AA21" s="61">
        <f>'[1]2020 OPERATIVOS IVC'!N21</f>
        <v>8</v>
      </c>
      <c r="AB21" s="101">
        <f t="shared" si="2"/>
        <v>1.6</v>
      </c>
      <c r="AC21" s="62">
        <v>5</v>
      </c>
      <c r="AD21" s="62">
        <v>5</v>
      </c>
      <c r="AE21" s="68">
        <v>20</v>
      </c>
      <c r="AF21" s="77"/>
      <c r="AG21" s="70"/>
      <c r="AH21" s="70"/>
      <c r="AI21" s="70"/>
      <c r="AJ21" s="70"/>
      <c r="AK21" s="70"/>
      <c r="AL21" s="70"/>
      <c r="AM21" s="70"/>
      <c r="AN21" s="70"/>
      <c r="AO21" s="70"/>
      <c r="AP21" s="70"/>
    </row>
    <row r="22" spans="1:42" s="76" customFormat="1" ht="19.5" thickBot="1">
      <c r="A22" s="108" t="s">
        <v>34</v>
      </c>
      <c r="B22" s="58">
        <v>87</v>
      </c>
      <c r="C22" s="65">
        <v>5</v>
      </c>
      <c r="D22" s="66">
        <f>'[1]2020 OPERATIVOS IVC'!H22</f>
        <v>7</v>
      </c>
      <c r="E22" s="94">
        <f t="shared" si="5"/>
        <v>1.4</v>
      </c>
      <c r="F22" s="65">
        <v>10</v>
      </c>
      <c r="G22" s="66">
        <f>'[1]2020 OPERATIVOS IVC'!I22</f>
        <v>10</v>
      </c>
      <c r="H22" s="94">
        <f t="shared" si="0"/>
        <v>1</v>
      </c>
      <c r="I22" s="65">
        <v>13</v>
      </c>
      <c r="J22" s="65">
        <v>14</v>
      </c>
      <c r="K22" s="67">
        <v>42</v>
      </c>
      <c r="L22" s="58">
        <v>50</v>
      </c>
      <c r="M22" s="65">
        <v>3</v>
      </c>
      <c r="N22" s="66">
        <f>'[1]2020 OPERATIVOS IVC'!C22</f>
        <v>7</v>
      </c>
      <c r="O22" s="98">
        <f t="shared" si="6"/>
        <v>2.3333333333333335</v>
      </c>
      <c r="P22" s="65">
        <v>5</v>
      </c>
      <c r="Q22" s="66">
        <f>'[1]2020 OPERATIVOS IVC'!D22</f>
        <v>5</v>
      </c>
      <c r="R22" s="98">
        <f t="shared" si="1"/>
        <v>1</v>
      </c>
      <c r="S22" s="65">
        <v>8</v>
      </c>
      <c r="T22" s="65">
        <v>8</v>
      </c>
      <c r="U22" s="67">
        <v>24</v>
      </c>
      <c r="V22" s="58">
        <v>28</v>
      </c>
      <c r="W22" s="65">
        <v>3</v>
      </c>
      <c r="X22" s="69">
        <f>'[1]2020 OPERATIVOS IVC'!M22</f>
        <v>3</v>
      </c>
      <c r="Y22" s="102">
        <f t="shared" si="7"/>
        <v>1</v>
      </c>
      <c r="Z22" s="65">
        <v>5</v>
      </c>
      <c r="AA22" s="69">
        <f>'[1]2020 OPERATIVOS IVC'!N22</f>
        <v>1</v>
      </c>
      <c r="AB22" s="102">
        <f t="shared" si="2"/>
        <v>0.2</v>
      </c>
      <c r="AC22" s="65">
        <v>8</v>
      </c>
      <c r="AD22" s="65">
        <v>8</v>
      </c>
      <c r="AE22" s="67">
        <v>24</v>
      </c>
      <c r="AF22" s="78"/>
      <c r="AG22" s="75"/>
      <c r="AH22" s="75"/>
      <c r="AI22" s="75"/>
      <c r="AJ22" s="75"/>
      <c r="AK22" s="75"/>
      <c r="AL22" s="75"/>
      <c r="AM22" s="75"/>
      <c r="AN22" s="75"/>
      <c r="AO22" s="75"/>
      <c r="AP22" s="75"/>
    </row>
    <row r="23" spans="1:42" s="71" customFormat="1">
      <c r="A23" s="79"/>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row>
    <row r="24" spans="1:42" s="71" customFormat="1"/>
    <row r="25" spans="1:42">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row>
    <row r="26" spans="1:42">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row>
    <row r="27" spans="1:42">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row>
    <row r="28" spans="1:42">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row>
    <row r="29" spans="1:42">
      <c r="B29" s="72"/>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row>
    <row r="30" spans="1:42">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row>
    <row r="31" spans="1:42">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row>
    <row r="32" spans="1:42">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row>
    <row r="33" spans="2:41">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row>
    <row r="34" spans="2:41">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row>
    <row r="35" spans="2:41">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row>
    <row r="36" spans="2:41">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row>
  </sheetData>
  <mergeCells count="21">
    <mergeCell ref="A1:A3"/>
    <mergeCell ref="C2:E2"/>
    <mergeCell ref="F2:H2"/>
    <mergeCell ref="M2:O2"/>
    <mergeCell ref="P2:R2"/>
    <mergeCell ref="AO2:AO3"/>
    <mergeCell ref="B1:K1"/>
    <mergeCell ref="L1:U1"/>
    <mergeCell ref="V1:AE1"/>
    <mergeCell ref="AF1:AO1"/>
    <mergeCell ref="Z2:AB2"/>
    <mergeCell ref="AG2:AI2"/>
    <mergeCell ref="AJ2:AL2"/>
    <mergeCell ref="B2:B3"/>
    <mergeCell ref="L2:L3"/>
    <mergeCell ref="V2:V3"/>
    <mergeCell ref="AF2:AF3"/>
    <mergeCell ref="K2:K3"/>
    <mergeCell ref="U2:U3"/>
    <mergeCell ref="AE2:AE3"/>
    <mergeCell ref="W2:Y2"/>
  </mergeCells>
  <conditionalFormatting sqref="E4:E22">
    <cfRule type="cellIs" dxfId="6" priority="7" operator="lessThan">
      <formula>0.8</formula>
    </cfRule>
  </conditionalFormatting>
  <conditionalFormatting sqref="H4:H22">
    <cfRule type="cellIs" dxfId="5" priority="6" operator="lessThan">
      <formula>0.8</formula>
    </cfRule>
  </conditionalFormatting>
  <conditionalFormatting sqref="O4:O22">
    <cfRule type="cellIs" dxfId="4" priority="5" operator="lessThan">
      <formula>0.8</formula>
    </cfRule>
  </conditionalFormatting>
  <conditionalFormatting sqref="R4:R22">
    <cfRule type="cellIs" dxfId="3" priority="4" operator="lessThan">
      <formula>0.8</formula>
    </cfRule>
  </conditionalFormatting>
  <conditionalFormatting sqref="Y4:Y22">
    <cfRule type="cellIs" dxfId="2" priority="3" operator="lessThan">
      <formula>0.8</formula>
    </cfRule>
  </conditionalFormatting>
  <conditionalFormatting sqref="AB4:AB22">
    <cfRule type="cellIs" dxfId="1" priority="2" operator="lessThan">
      <formula>0.8</formula>
    </cfRule>
  </conditionalFormatting>
  <conditionalFormatting sqref="AI4:AI14 AL4:AL14">
    <cfRule type="cellIs" dxfId="0" priority="1" operator="lessThan">
      <formula>0.8</formula>
    </cfRule>
  </conditionalFormatting>
  <pageMargins left="0.7" right="0.7" top="0.75" bottom="0.75" header="0.3" footer="0.3"/>
  <pageSetup scale="18" orientation="portrait" horizontalDpi="300" verticalDpi="300" r:id="rId1"/>
  <colBreaks count="1" manualBreakCount="1">
    <brk id="4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28">
    <tabColor theme="6" tint="0.39997558519241921"/>
  </sheetPr>
  <dimension ref="A1:AO55"/>
  <sheetViews>
    <sheetView zoomScale="70" zoomScaleNormal="70" zoomScaleSheetLayoutView="80" workbookViewId="0">
      <selection activeCell="T9" sqref="T9"/>
    </sheetView>
  </sheetViews>
  <sheetFormatPr baseColWidth="10" defaultColWidth="9" defaultRowHeight="14.5"/>
  <cols>
    <col min="1" max="1" width="9" style="112"/>
    <col min="2" max="2" width="5.54296875" style="109" customWidth="1"/>
    <col min="3" max="3" width="19.90625" style="109" customWidth="1"/>
    <col min="4" max="4" width="18" style="110" customWidth="1"/>
    <col min="5" max="5" width="12.453125" style="109" customWidth="1"/>
    <col min="6" max="13" width="7.6328125" style="110" customWidth="1"/>
    <col min="14" max="14" width="10.453125" style="110" customWidth="1"/>
    <col min="15" max="15" width="8.54296875" style="110" customWidth="1"/>
    <col min="16" max="16" width="10.6328125" style="110" customWidth="1"/>
    <col min="17" max="17" width="10.08984375" style="110" customWidth="1"/>
    <col min="18" max="18" width="9" style="151"/>
    <col min="19" max="19" width="9" style="112"/>
    <col min="20" max="20" width="32.6328125" style="112" customWidth="1"/>
    <col min="21" max="21" width="21.6328125" style="112" customWidth="1"/>
    <col min="22" max="22" width="26.6328125" style="112" customWidth="1"/>
    <col min="23" max="23" width="26.36328125" style="112" customWidth="1"/>
    <col min="24" max="41" width="9" style="112"/>
    <col min="42" max="16384" width="9" style="109"/>
  </cols>
  <sheetData>
    <row r="1" spans="2:21" s="112" customFormat="1" ht="15" thickBot="1">
      <c r="D1" s="113"/>
      <c r="F1" s="113"/>
      <c r="G1" s="113"/>
      <c r="H1" s="113"/>
      <c r="I1" s="113"/>
      <c r="J1" s="113"/>
      <c r="K1" s="113"/>
      <c r="L1" s="113"/>
      <c r="M1" s="113"/>
      <c r="N1" s="113"/>
      <c r="O1" s="113"/>
      <c r="P1" s="113"/>
      <c r="Q1" s="113"/>
      <c r="R1" s="151"/>
    </row>
    <row r="2" spans="2:21" ht="50.25" customHeight="1" thickBot="1">
      <c r="B2" s="367" t="s">
        <v>174</v>
      </c>
      <c r="C2" s="368"/>
      <c r="D2" s="368"/>
      <c r="E2" s="368"/>
      <c r="F2" s="368"/>
      <c r="G2" s="368"/>
      <c r="H2" s="368"/>
      <c r="I2" s="368"/>
      <c r="J2" s="368"/>
      <c r="K2" s="368"/>
      <c r="L2" s="368"/>
      <c r="M2" s="368"/>
      <c r="N2" s="368"/>
      <c r="O2" s="368"/>
      <c r="P2" s="368"/>
      <c r="Q2" s="369"/>
    </row>
    <row r="3" spans="2:21" s="112" customFormat="1" ht="10.5" customHeight="1" thickBot="1">
      <c r="C3" s="385"/>
      <c r="D3" s="372"/>
      <c r="E3" s="372"/>
      <c r="F3" s="372"/>
      <c r="G3" s="372"/>
      <c r="H3" s="372"/>
      <c r="I3" s="372"/>
      <c r="J3" s="372"/>
      <c r="K3" s="372"/>
      <c r="L3" s="372"/>
      <c r="M3" s="372"/>
      <c r="N3" s="372"/>
      <c r="O3" s="372"/>
      <c r="P3" s="372"/>
      <c r="Q3" s="372"/>
      <c r="R3" s="151"/>
    </row>
    <row r="4" spans="2:21" ht="27" customHeight="1">
      <c r="B4" s="399" t="s">
        <v>133</v>
      </c>
      <c r="C4" s="401" t="s">
        <v>134</v>
      </c>
      <c r="D4" s="401" t="s">
        <v>169</v>
      </c>
      <c r="E4" s="403" t="s">
        <v>136</v>
      </c>
      <c r="F4" s="401" t="s">
        <v>137</v>
      </c>
      <c r="G4" s="401"/>
      <c r="H4" s="401"/>
      <c r="I4" s="401"/>
      <c r="J4" s="401"/>
      <c r="K4" s="401"/>
      <c r="L4" s="401"/>
      <c r="M4" s="401"/>
      <c r="N4" s="401"/>
      <c r="O4" s="401"/>
      <c r="P4" s="401"/>
      <c r="Q4" s="405"/>
    </row>
    <row r="5" spans="2:21" ht="30" customHeight="1" thickBot="1">
      <c r="B5" s="400"/>
      <c r="C5" s="402"/>
      <c r="D5" s="402"/>
      <c r="E5" s="404"/>
      <c r="F5" s="162" t="s">
        <v>139</v>
      </c>
      <c r="G5" s="162" t="s">
        <v>140</v>
      </c>
      <c r="H5" s="162" t="s">
        <v>141</v>
      </c>
      <c r="I5" s="162" t="s">
        <v>142</v>
      </c>
      <c r="J5" s="162" t="s">
        <v>143</v>
      </c>
      <c r="K5" s="162" t="s">
        <v>144</v>
      </c>
      <c r="L5" s="162" t="s">
        <v>145</v>
      </c>
      <c r="M5" s="162" t="s">
        <v>146</v>
      </c>
      <c r="N5" s="162" t="s">
        <v>147</v>
      </c>
      <c r="O5" s="162" t="s">
        <v>148</v>
      </c>
      <c r="P5" s="162" t="s">
        <v>149</v>
      </c>
      <c r="Q5" s="147" t="s">
        <v>150</v>
      </c>
    </row>
    <row r="6" spans="2:21" ht="15.5">
      <c r="B6" s="123">
        <v>1</v>
      </c>
      <c r="C6" s="124" t="s">
        <v>15</v>
      </c>
      <c r="D6" s="125"/>
      <c r="E6" s="126">
        <f>SUM(F6:Q6)</f>
        <v>34</v>
      </c>
      <c r="F6" s="126">
        <v>1</v>
      </c>
      <c r="G6" s="126">
        <v>3</v>
      </c>
      <c r="H6" s="126">
        <v>3</v>
      </c>
      <c r="I6" s="126">
        <v>3</v>
      </c>
      <c r="J6" s="126">
        <v>3</v>
      </c>
      <c r="K6" s="126">
        <v>4</v>
      </c>
      <c r="L6" s="126">
        <v>3</v>
      </c>
      <c r="M6" s="126">
        <v>3</v>
      </c>
      <c r="N6" s="126">
        <v>3</v>
      </c>
      <c r="O6" s="126">
        <v>3</v>
      </c>
      <c r="P6" s="126">
        <v>3</v>
      </c>
      <c r="Q6" s="141">
        <v>2</v>
      </c>
      <c r="R6" s="152"/>
      <c r="S6" s="116"/>
      <c r="T6" s="116"/>
      <c r="U6" s="116"/>
    </row>
    <row r="7" spans="2:21" s="155" customFormat="1" ht="15.5">
      <c r="B7" s="128">
        <v>2</v>
      </c>
      <c r="C7" s="129" t="s">
        <v>16</v>
      </c>
      <c r="D7" s="130"/>
      <c r="E7" s="149">
        <v>36</v>
      </c>
      <c r="F7" s="149">
        <v>2</v>
      </c>
      <c r="G7" s="149">
        <v>3</v>
      </c>
      <c r="H7" s="149">
        <v>3</v>
      </c>
      <c r="I7" s="149">
        <v>3</v>
      </c>
      <c r="J7" s="149">
        <v>3</v>
      </c>
      <c r="K7" s="149">
        <v>4</v>
      </c>
      <c r="L7" s="149">
        <v>4</v>
      </c>
      <c r="M7" s="149">
        <v>3</v>
      </c>
      <c r="N7" s="149">
        <v>3</v>
      </c>
      <c r="O7" s="149">
        <v>3</v>
      </c>
      <c r="P7" s="149">
        <v>3</v>
      </c>
      <c r="Q7" s="150">
        <v>2</v>
      </c>
      <c r="R7" s="209"/>
    </row>
    <row r="8" spans="2:21" ht="15.5">
      <c r="B8" s="170">
        <v>3</v>
      </c>
      <c r="C8" s="171" t="s">
        <v>18</v>
      </c>
      <c r="D8" s="172"/>
      <c r="E8" s="173">
        <f t="shared" ref="E8:E25" si="0">SUM(F8:Q8)</f>
        <v>34</v>
      </c>
      <c r="F8" s="173">
        <v>2</v>
      </c>
      <c r="G8" s="173">
        <v>3</v>
      </c>
      <c r="H8" s="173">
        <v>3</v>
      </c>
      <c r="I8" s="173">
        <v>3</v>
      </c>
      <c r="J8" s="173">
        <v>3</v>
      </c>
      <c r="K8" s="173">
        <v>3</v>
      </c>
      <c r="L8" s="173">
        <v>3</v>
      </c>
      <c r="M8" s="173">
        <v>3</v>
      </c>
      <c r="N8" s="173">
        <v>3</v>
      </c>
      <c r="O8" s="173">
        <v>3</v>
      </c>
      <c r="P8" s="173">
        <v>3</v>
      </c>
      <c r="Q8" s="180">
        <v>2</v>
      </c>
      <c r="R8" s="154"/>
    </row>
    <row r="9" spans="2:21" ht="15.5">
      <c r="B9" s="128">
        <v>4</v>
      </c>
      <c r="C9" s="129" t="s">
        <v>19</v>
      </c>
      <c r="D9" s="130"/>
      <c r="E9" s="131">
        <f t="shared" si="0"/>
        <v>34</v>
      </c>
      <c r="F9" s="131">
        <v>2</v>
      </c>
      <c r="G9" s="131">
        <v>3</v>
      </c>
      <c r="H9" s="131">
        <v>3</v>
      </c>
      <c r="I9" s="131">
        <v>3</v>
      </c>
      <c r="J9" s="131">
        <v>3</v>
      </c>
      <c r="K9" s="131">
        <v>3</v>
      </c>
      <c r="L9" s="131">
        <v>3</v>
      </c>
      <c r="M9" s="131">
        <v>3</v>
      </c>
      <c r="N9" s="131">
        <v>3</v>
      </c>
      <c r="O9" s="131">
        <v>3</v>
      </c>
      <c r="P9" s="131">
        <v>3</v>
      </c>
      <c r="Q9" s="138">
        <v>2</v>
      </c>
    </row>
    <row r="10" spans="2:21" ht="15.5">
      <c r="B10" s="128">
        <v>5</v>
      </c>
      <c r="C10" s="129" t="s">
        <v>20</v>
      </c>
      <c r="D10" s="130"/>
      <c r="E10" s="131">
        <f t="shared" si="0"/>
        <v>34</v>
      </c>
      <c r="F10" s="131">
        <v>2</v>
      </c>
      <c r="G10" s="131">
        <v>3</v>
      </c>
      <c r="H10" s="131">
        <v>3</v>
      </c>
      <c r="I10" s="131">
        <v>3</v>
      </c>
      <c r="J10" s="131">
        <v>3</v>
      </c>
      <c r="K10" s="131">
        <v>3</v>
      </c>
      <c r="L10" s="131">
        <v>3</v>
      </c>
      <c r="M10" s="131">
        <v>3</v>
      </c>
      <c r="N10" s="131">
        <v>3</v>
      </c>
      <c r="O10" s="131">
        <v>3</v>
      </c>
      <c r="P10" s="131">
        <v>3</v>
      </c>
      <c r="Q10" s="138">
        <v>2</v>
      </c>
    </row>
    <row r="11" spans="2:21" ht="15.5">
      <c r="B11" s="170">
        <v>6</v>
      </c>
      <c r="C11" s="171" t="s">
        <v>21</v>
      </c>
      <c r="D11" s="172"/>
      <c r="E11" s="175">
        <v>24</v>
      </c>
      <c r="F11" s="175">
        <v>2</v>
      </c>
      <c r="G11" s="175">
        <v>2</v>
      </c>
      <c r="H11" s="175">
        <v>2</v>
      </c>
      <c r="I11" s="175">
        <v>2</v>
      </c>
      <c r="J11" s="175">
        <v>2</v>
      </c>
      <c r="K11" s="175">
        <v>2</v>
      </c>
      <c r="L11" s="175">
        <v>2</v>
      </c>
      <c r="M11" s="175">
        <v>2</v>
      </c>
      <c r="N11" s="175">
        <v>2</v>
      </c>
      <c r="O11" s="175">
        <v>2</v>
      </c>
      <c r="P11" s="175">
        <v>2</v>
      </c>
      <c r="Q11" s="181">
        <v>2</v>
      </c>
      <c r="R11" s="154"/>
    </row>
    <row r="12" spans="2:21" ht="15.5">
      <c r="B12" s="170">
        <v>7</v>
      </c>
      <c r="C12" s="171" t="s">
        <v>22</v>
      </c>
      <c r="D12" s="172"/>
      <c r="E12" s="175">
        <v>60</v>
      </c>
      <c r="F12" s="175">
        <v>2</v>
      </c>
      <c r="G12" s="175">
        <v>4</v>
      </c>
      <c r="H12" s="175">
        <v>5</v>
      </c>
      <c r="I12" s="175">
        <v>5</v>
      </c>
      <c r="J12" s="175">
        <v>6</v>
      </c>
      <c r="K12" s="175">
        <v>6</v>
      </c>
      <c r="L12" s="175">
        <v>6</v>
      </c>
      <c r="M12" s="175">
        <v>6</v>
      </c>
      <c r="N12" s="175">
        <v>5</v>
      </c>
      <c r="O12" s="175">
        <v>5</v>
      </c>
      <c r="P12" s="175">
        <v>5</v>
      </c>
      <c r="Q12" s="181">
        <v>5</v>
      </c>
      <c r="R12" s="154"/>
    </row>
    <row r="13" spans="2:21" ht="15.5">
      <c r="B13" s="170">
        <v>8</v>
      </c>
      <c r="C13" s="171" t="s">
        <v>23</v>
      </c>
      <c r="D13" s="172"/>
      <c r="E13" s="175">
        <f t="shared" si="0"/>
        <v>34</v>
      </c>
      <c r="F13" s="175">
        <v>2</v>
      </c>
      <c r="G13" s="175">
        <v>3</v>
      </c>
      <c r="H13" s="175">
        <v>3</v>
      </c>
      <c r="I13" s="175">
        <v>3</v>
      </c>
      <c r="J13" s="175">
        <v>3</v>
      </c>
      <c r="K13" s="175">
        <v>3</v>
      </c>
      <c r="L13" s="175">
        <v>3</v>
      </c>
      <c r="M13" s="175">
        <v>3</v>
      </c>
      <c r="N13" s="175">
        <v>3</v>
      </c>
      <c r="O13" s="175">
        <v>3</v>
      </c>
      <c r="P13" s="175">
        <v>3</v>
      </c>
      <c r="Q13" s="181">
        <v>2</v>
      </c>
    </row>
    <row r="14" spans="2:21" ht="15.5">
      <c r="B14" s="170">
        <v>9</v>
      </c>
      <c r="C14" s="171" t="s">
        <v>24</v>
      </c>
      <c r="D14" s="172"/>
      <c r="E14" s="175">
        <v>50</v>
      </c>
      <c r="F14" s="175">
        <v>2</v>
      </c>
      <c r="G14" s="175">
        <v>3</v>
      </c>
      <c r="H14" s="175">
        <v>3</v>
      </c>
      <c r="I14" s="175">
        <v>4</v>
      </c>
      <c r="J14" s="175">
        <v>5</v>
      </c>
      <c r="K14" s="175">
        <v>5</v>
      </c>
      <c r="L14" s="175">
        <v>4</v>
      </c>
      <c r="M14" s="175">
        <v>5</v>
      </c>
      <c r="N14" s="175">
        <v>5</v>
      </c>
      <c r="O14" s="175">
        <v>4</v>
      </c>
      <c r="P14" s="175">
        <v>5</v>
      </c>
      <c r="Q14" s="181">
        <v>5</v>
      </c>
      <c r="R14" s="154"/>
    </row>
    <row r="15" spans="2:21" ht="15.5">
      <c r="B15" s="170">
        <v>10</v>
      </c>
      <c r="C15" s="171" t="s">
        <v>25</v>
      </c>
      <c r="D15" s="172"/>
      <c r="E15" s="175">
        <v>37</v>
      </c>
      <c r="F15" s="175">
        <v>1</v>
      </c>
      <c r="G15" s="175">
        <v>2</v>
      </c>
      <c r="H15" s="175">
        <v>2</v>
      </c>
      <c r="I15" s="175">
        <v>2</v>
      </c>
      <c r="J15" s="175">
        <v>3</v>
      </c>
      <c r="K15" s="175">
        <v>3</v>
      </c>
      <c r="L15" s="175">
        <v>5</v>
      </c>
      <c r="M15" s="175">
        <v>5</v>
      </c>
      <c r="N15" s="175">
        <v>5</v>
      </c>
      <c r="O15" s="175">
        <v>3</v>
      </c>
      <c r="P15" s="175">
        <v>3</v>
      </c>
      <c r="Q15" s="181">
        <v>3</v>
      </c>
      <c r="R15" s="154"/>
    </row>
    <row r="16" spans="2:21" ht="15.5">
      <c r="B16" s="170">
        <v>11</v>
      </c>
      <c r="C16" s="171" t="s">
        <v>26</v>
      </c>
      <c r="D16" s="172"/>
      <c r="E16" s="175">
        <f t="shared" ref="E16:E18" si="1">SUM(F16:Q16)</f>
        <v>34</v>
      </c>
      <c r="F16" s="175">
        <v>2</v>
      </c>
      <c r="G16" s="175">
        <v>3</v>
      </c>
      <c r="H16" s="175">
        <v>3</v>
      </c>
      <c r="I16" s="175">
        <v>3</v>
      </c>
      <c r="J16" s="175">
        <v>3</v>
      </c>
      <c r="K16" s="175">
        <v>3</v>
      </c>
      <c r="L16" s="175">
        <v>3</v>
      </c>
      <c r="M16" s="175">
        <v>3</v>
      </c>
      <c r="N16" s="175">
        <v>3</v>
      </c>
      <c r="O16" s="175">
        <v>3</v>
      </c>
      <c r="P16" s="175">
        <v>3</v>
      </c>
      <c r="Q16" s="181">
        <v>2</v>
      </c>
    </row>
    <row r="17" spans="2:18" ht="15.5">
      <c r="B17" s="170">
        <v>12</v>
      </c>
      <c r="C17" s="171" t="s">
        <v>27</v>
      </c>
      <c r="D17" s="172"/>
      <c r="E17" s="175">
        <f t="shared" ref="E17" si="2">SUM(F17:Q17)</f>
        <v>24</v>
      </c>
      <c r="F17" s="175">
        <v>2</v>
      </c>
      <c r="G17" s="175">
        <v>2</v>
      </c>
      <c r="H17" s="175">
        <v>2</v>
      </c>
      <c r="I17" s="175">
        <v>2</v>
      </c>
      <c r="J17" s="175">
        <v>2</v>
      </c>
      <c r="K17" s="175">
        <v>2</v>
      </c>
      <c r="L17" s="175">
        <v>2</v>
      </c>
      <c r="M17" s="175">
        <v>2</v>
      </c>
      <c r="N17" s="175">
        <v>2</v>
      </c>
      <c r="O17" s="175">
        <v>2</v>
      </c>
      <c r="P17" s="175">
        <v>2</v>
      </c>
      <c r="Q17" s="181">
        <v>2</v>
      </c>
      <c r="R17" s="154"/>
    </row>
    <row r="18" spans="2:18" ht="15.5">
      <c r="B18" s="128">
        <v>13</v>
      </c>
      <c r="C18" s="129" t="s">
        <v>28</v>
      </c>
      <c r="D18" s="130"/>
      <c r="E18" s="131">
        <f t="shared" si="1"/>
        <v>34</v>
      </c>
      <c r="F18" s="131">
        <v>1</v>
      </c>
      <c r="G18" s="131">
        <v>3</v>
      </c>
      <c r="H18" s="131">
        <v>3</v>
      </c>
      <c r="I18" s="131">
        <v>3</v>
      </c>
      <c r="J18" s="131">
        <v>4</v>
      </c>
      <c r="K18" s="131">
        <v>3</v>
      </c>
      <c r="L18" s="131">
        <v>3</v>
      </c>
      <c r="M18" s="131">
        <v>3</v>
      </c>
      <c r="N18" s="131">
        <v>3</v>
      </c>
      <c r="O18" s="131">
        <v>3</v>
      </c>
      <c r="P18" s="131">
        <v>3</v>
      </c>
      <c r="Q18" s="138">
        <v>2</v>
      </c>
    </row>
    <row r="19" spans="2:18" s="112" customFormat="1" ht="15.5">
      <c r="B19" s="170">
        <v>14</v>
      </c>
      <c r="C19" s="171" t="s">
        <v>29</v>
      </c>
      <c r="D19" s="172"/>
      <c r="E19" s="175">
        <v>20</v>
      </c>
      <c r="F19" s="175">
        <v>1</v>
      </c>
      <c r="G19" s="175">
        <v>1</v>
      </c>
      <c r="H19" s="175">
        <v>2</v>
      </c>
      <c r="I19" s="175">
        <v>2</v>
      </c>
      <c r="J19" s="175">
        <v>2</v>
      </c>
      <c r="K19" s="175">
        <v>2</v>
      </c>
      <c r="L19" s="175">
        <v>2</v>
      </c>
      <c r="M19" s="175">
        <v>2</v>
      </c>
      <c r="N19" s="175">
        <v>2</v>
      </c>
      <c r="O19" s="175">
        <v>2</v>
      </c>
      <c r="P19" s="175">
        <v>1</v>
      </c>
      <c r="Q19" s="181">
        <v>1</v>
      </c>
      <c r="R19" s="154"/>
    </row>
    <row r="20" spans="2:18" ht="15.5">
      <c r="B20" s="128">
        <v>15</v>
      </c>
      <c r="C20" s="129" t="s">
        <v>30</v>
      </c>
      <c r="D20" s="130"/>
      <c r="E20" s="131">
        <f t="shared" si="0"/>
        <v>34</v>
      </c>
      <c r="F20" s="131">
        <v>2</v>
      </c>
      <c r="G20" s="131">
        <v>3</v>
      </c>
      <c r="H20" s="131">
        <v>3</v>
      </c>
      <c r="I20" s="131">
        <v>3</v>
      </c>
      <c r="J20" s="131">
        <v>3</v>
      </c>
      <c r="K20" s="131">
        <v>3</v>
      </c>
      <c r="L20" s="131">
        <v>3</v>
      </c>
      <c r="M20" s="131">
        <v>3</v>
      </c>
      <c r="N20" s="131">
        <v>3</v>
      </c>
      <c r="O20" s="131">
        <v>3</v>
      </c>
      <c r="P20" s="131">
        <v>3</v>
      </c>
      <c r="Q20" s="138">
        <v>2</v>
      </c>
    </row>
    <row r="21" spans="2:18" ht="15.5">
      <c r="B21" s="170">
        <v>16</v>
      </c>
      <c r="C21" s="171" t="s">
        <v>31</v>
      </c>
      <c r="D21" s="172"/>
      <c r="E21" s="175">
        <f t="shared" ref="E21" si="3">SUM(F21:Q21)</f>
        <v>25</v>
      </c>
      <c r="F21" s="175">
        <v>2</v>
      </c>
      <c r="G21" s="175">
        <v>2</v>
      </c>
      <c r="H21" s="175">
        <v>2</v>
      </c>
      <c r="I21" s="175">
        <v>2</v>
      </c>
      <c r="J21" s="175">
        <v>2</v>
      </c>
      <c r="K21" s="175">
        <v>2</v>
      </c>
      <c r="L21" s="175">
        <v>3</v>
      </c>
      <c r="M21" s="175">
        <v>2</v>
      </c>
      <c r="N21" s="175">
        <v>2</v>
      </c>
      <c r="O21" s="175">
        <v>2</v>
      </c>
      <c r="P21" s="175">
        <v>2</v>
      </c>
      <c r="Q21" s="181">
        <v>2</v>
      </c>
      <c r="R21" s="154"/>
    </row>
    <row r="22" spans="2:18" ht="15.5">
      <c r="B22" s="128">
        <v>17</v>
      </c>
      <c r="C22" s="129" t="s">
        <v>151</v>
      </c>
      <c r="D22" s="130"/>
      <c r="E22" s="131">
        <f t="shared" si="0"/>
        <v>34</v>
      </c>
      <c r="F22" s="131">
        <v>2</v>
      </c>
      <c r="G22" s="131">
        <v>3</v>
      </c>
      <c r="H22" s="131">
        <v>3</v>
      </c>
      <c r="I22" s="131">
        <v>3</v>
      </c>
      <c r="J22" s="131">
        <v>3</v>
      </c>
      <c r="K22" s="131">
        <v>3</v>
      </c>
      <c r="L22" s="131">
        <v>3</v>
      </c>
      <c r="M22" s="131">
        <v>3</v>
      </c>
      <c r="N22" s="131">
        <v>3</v>
      </c>
      <c r="O22" s="131">
        <v>3</v>
      </c>
      <c r="P22" s="131">
        <v>3</v>
      </c>
      <c r="Q22" s="138">
        <v>2</v>
      </c>
    </row>
    <row r="23" spans="2:18" ht="15.5">
      <c r="B23" s="170">
        <v>18</v>
      </c>
      <c r="C23" s="171" t="s">
        <v>33</v>
      </c>
      <c r="D23" s="172"/>
      <c r="E23" s="175">
        <f t="shared" ref="E23" si="4">SUM(F23:Q23)</f>
        <v>20</v>
      </c>
      <c r="F23" s="175">
        <v>1</v>
      </c>
      <c r="G23" s="175">
        <v>1</v>
      </c>
      <c r="H23" s="175">
        <v>2</v>
      </c>
      <c r="I23" s="175">
        <v>2</v>
      </c>
      <c r="J23" s="175">
        <v>2</v>
      </c>
      <c r="K23" s="175">
        <v>2</v>
      </c>
      <c r="L23" s="175">
        <v>2</v>
      </c>
      <c r="M23" s="175">
        <v>2</v>
      </c>
      <c r="N23" s="175">
        <v>2</v>
      </c>
      <c r="O23" s="175">
        <v>2</v>
      </c>
      <c r="P23" s="175">
        <v>1</v>
      </c>
      <c r="Q23" s="181">
        <v>1</v>
      </c>
      <c r="R23" s="154"/>
    </row>
    <row r="24" spans="2:18" s="112" customFormat="1" ht="15.5">
      <c r="B24" s="170">
        <v>19</v>
      </c>
      <c r="C24" s="171" t="s">
        <v>34</v>
      </c>
      <c r="D24" s="172"/>
      <c r="E24" s="173">
        <f t="shared" si="0"/>
        <v>34</v>
      </c>
      <c r="F24" s="173">
        <v>2</v>
      </c>
      <c r="G24" s="173">
        <v>3</v>
      </c>
      <c r="H24" s="173">
        <v>3</v>
      </c>
      <c r="I24" s="173">
        <v>3</v>
      </c>
      <c r="J24" s="173">
        <v>3</v>
      </c>
      <c r="K24" s="173">
        <v>3</v>
      </c>
      <c r="L24" s="173">
        <v>3</v>
      </c>
      <c r="M24" s="173">
        <v>3</v>
      </c>
      <c r="N24" s="173">
        <v>3</v>
      </c>
      <c r="O24" s="173">
        <v>3</v>
      </c>
      <c r="P24" s="173">
        <v>3</v>
      </c>
      <c r="Q24" s="180">
        <v>2</v>
      </c>
      <c r="R24" s="154"/>
    </row>
    <row r="25" spans="2:18" s="112" customFormat="1" ht="16" thickBot="1">
      <c r="B25" s="195">
        <v>20</v>
      </c>
      <c r="C25" s="196" t="s">
        <v>152</v>
      </c>
      <c r="D25" s="172"/>
      <c r="E25" s="173">
        <f t="shared" si="0"/>
        <v>0</v>
      </c>
      <c r="F25" s="173">
        <v>0</v>
      </c>
      <c r="G25" s="173">
        <v>0</v>
      </c>
      <c r="H25" s="173">
        <v>0</v>
      </c>
      <c r="I25" s="173">
        <v>0</v>
      </c>
      <c r="J25" s="173">
        <v>0</v>
      </c>
      <c r="K25" s="173">
        <v>0</v>
      </c>
      <c r="L25" s="173">
        <v>0</v>
      </c>
      <c r="M25" s="173">
        <v>0</v>
      </c>
      <c r="N25" s="173">
        <v>0</v>
      </c>
      <c r="O25" s="173">
        <v>0</v>
      </c>
      <c r="P25" s="173">
        <v>0</v>
      </c>
      <c r="Q25" s="180">
        <v>0</v>
      </c>
      <c r="R25" s="154"/>
    </row>
    <row r="26" spans="2:18">
      <c r="B26" s="379" t="s">
        <v>153</v>
      </c>
      <c r="C26" s="380"/>
      <c r="D26" s="148">
        <f>+D6+D7+D8+D9+D10+D11+D12+D13+D14+D15+D16+D17+D18+D19+D20+D21+D22+D23+D24+D25</f>
        <v>0</v>
      </c>
      <c r="E26" s="148">
        <f>SUM(E6:E25)</f>
        <v>636</v>
      </c>
      <c r="F26" s="148">
        <f t="shared" ref="F26:Q26" si="5">+F6+F7+F8+F9+F10+F11+F12+F13+F14+F15+F16+F17+F18+F19+F20+F21+F22+F23+F24+F25</f>
        <v>33</v>
      </c>
      <c r="G26" s="148">
        <f t="shared" si="5"/>
        <v>50</v>
      </c>
      <c r="H26" s="148">
        <f t="shared" si="5"/>
        <v>53</v>
      </c>
      <c r="I26" s="148">
        <f t="shared" si="5"/>
        <v>54</v>
      </c>
      <c r="J26" s="148">
        <f t="shared" si="5"/>
        <v>58</v>
      </c>
      <c r="K26" s="148">
        <f t="shared" si="5"/>
        <v>59</v>
      </c>
      <c r="L26" s="148">
        <f t="shared" si="5"/>
        <v>60</v>
      </c>
      <c r="M26" s="148">
        <f t="shared" si="5"/>
        <v>59</v>
      </c>
      <c r="N26" s="148">
        <f t="shared" si="5"/>
        <v>58</v>
      </c>
      <c r="O26" s="148">
        <f t="shared" si="5"/>
        <v>55</v>
      </c>
      <c r="P26" s="148">
        <f t="shared" si="5"/>
        <v>54</v>
      </c>
      <c r="Q26" s="137">
        <f t="shared" si="5"/>
        <v>43</v>
      </c>
      <c r="R26" s="183">
        <f>SUM(F26:Q26)</f>
        <v>636</v>
      </c>
    </row>
    <row r="27" spans="2:18" s="112" customFormat="1" ht="15" thickBot="1">
      <c r="D27" s="113"/>
      <c r="F27" s="113"/>
      <c r="G27" s="113"/>
      <c r="H27" s="113"/>
      <c r="I27" s="113"/>
      <c r="J27" s="113"/>
      <c r="K27" s="113"/>
      <c r="L27" s="113"/>
      <c r="M27" s="113"/>
      <c r="N27" s="113"/>
      <c r="O27" s="113"/>
      <c r="P27" s="113"/>
      <c r="Q27" s="113"/>
      <c r="R27" s="151"/>
    </row>
    <row r="28" spans="2:18" ht="30" customHeight="1">
      <c r="B28" s="112"/>
      <c r="C28" s="383" t="s">
        <v>154</v>
      </c>
      <c r="D28" s="406" t="s">
        <v>172</v>
      </c>
      <c r="E28" s="407"/>
      <c r="F28" s="407"/>
      <c r="G28" s="407"/>
      <c r="H28" s="407"/>
      <c r="I28" s="407"/>
      <c r="J28" s="407"/>
      <c r="K28" s="407"/>
      <c r="L28" s="407"/>
      <c r="M28" s="407"/>
      <c r="N28" s="407"/>
      <c r="O28" s="407"/>
      <c r="P28" s="407"/>
      <c r="Q28" s="408"/>
    </row>
    <row r="29" spans="2:18" ht="27.75" customHeight="1" thickBot="1">
      <c r="B29" s="112"/>
      <c r="C29" s="384"/>
      <c r="D29" s="396" t="s">
        <v>173</v>
      </c>
      <c r="E29" s="397"/>
      <c r="F29" s="397"/>
      <c r="G29" s="397"/>
      <c r="H29" s="397"/>
      <c r="I29" s="397"/>
      <c r="J29" s="397"/>
      <c r="K29" s="397"/>
      <c r="L29" s="397"/>
      <c r="M29" s="397"/>
      <c r="N29" s="397"/>
      <c r="O29" s="397"/>
      <c r="P29" s="397"/>
      <c r="Q29" s="398"/>
    </row>
    <row r="30" spans="2:18" s="112" customFormat="1">
      <c r="D30" s="113"/>
      <c r="F30" s="113"/>
      <c r="G30" s="113"/>
      <c r="H30" s="113"/>
      <c r="I30" s="113"/>
      <c r="J30" s="113"/>
      <c r="K30" s="113"/>
      <c r="L30" s="113"/>
      <c r="M30" s="113"/>
      <c r="N30" s="113"/>
      <c r="O30" s="113"/>
      <c r="P30" s="113"/>
      <c r="Q30" s="113"/>
      <c r="R30" s="151"/>
    </row>
    <row r="31" spans="2:18" s="112" customFormat="1">
      <c r="D31" s="113"/>
      <c r="F31" s="113"/>
      <c r="G31" s="113"/>
      <c r="H31" s="113"/>
      <c r="I31" s="113"/>
      <c r="J31" s="113"/>
      <c r="K31" s="113"/>
      <c r="L31" s="113"/>
      <c r="M31" s="113"/>
      <c r="N31" s="113"/>
      <c r="O31" s="113"/>
      <c r="P31" s="113"/>
      <c r="Q31" s="113"/>
      <c r="R31" s="151"/>
    </row>
    <row r="32" spans="2:18" s="112" customFormat="1">
      <c r="D32" s="113"/>
      <c r="F32" s="113"/>
      <c r="G32" s="113"/>
      <c r="H32" s="113"/>
      <c r="I32" s="113"/>
      <c r="J32" s="113"/>
      <c r="K32" s="113"/>
      <c r="L32" s="113"/>
      <c r="M32" s="113"/>
      <c r="N32" s="113"/>
      <c r="O32" s="113"/>
      <c r="P32" s="113"/>
      <c r="Q32" s="113"/>
      <c r="R32" s="151"/>
    </row>
    <row r="33" spans="4:18" s="112" customFormat="1">
      <c r="D33" s="113"/>
      <c r="F33" s="113"/>
      <c r="G33" s="113"/>
      <c r="H33" s="113"/>
      <c r="I33" s="113"/>
      <c r="J33" s="113"/>
      <c r="K33" s="113"/>
      <c r="L33" s="113"/>
      <c r="M33" s="113"/>
      <c r="N33" s="113"/>
      <c r="O33" s="113"/>
      <c r="P33" s="113"/>
      <c r="Q33" s="113"/>
      <c r="R33" s="151"/>
    </row>
    <row r="34" spans="4:18" s="112" customFormat="1">
      <c r="D34" s="113"/>
      <c r="F34" s="113"/>
      <c r="G34" s="113"/>
      <c r="H34" s="113"/>
      <c r="I34" s="113"/>
      <c r="J34" s="113"/>
      <c r="K34" s="113"/>
      <c r="L34" s="113"/>
      <c r="M34" s="113"/>
      <c r="N34" s="113"/>
      <c r="O34" s="113"/>
      <c r="P34" s="113"/>
      <c r="Q34" s="113"/>
      <c r="R34" s="151"/>
    </row>
    <row r="35" spans="4:18" s="112" customFormat="1">
      <c r="D35" s="113"/>
      <c r="F35" s="113"/>
      <c r="G35" s="113"/>
      <c r="H35" s="113"/>
      <c r="I35" s="113"/>
      <c r="J35" s="113"/>
      <c r="K35" s="113"/>
      <c r="L35" s="113"/>
      <c r="M35" s="113"/>
      <c r="N35" s="113"/>
      <c r="O35" s="113"/>
      <c r="P35" s="113"/>
      <c r="Q35" s="113"/>
      <c r="R35" s="151"/>
    </row>
    <row r="36" spans="4:18" s="112" customFormat="1">
      <c r="D36" s="113"/>
      <c r="F36" s="113"/>
      <c r="G36" s="113"/>
      <c r="H36" s="113"/>
      <c r="I36" s="113"/>
      <c r="J36" s="113"/>
      <c r="K36" s="113"/>
      <c r="L36" s="113"/>
      <c r="M36" s="113"/>
      <c r="N36" s="113"/>
      <c r="O36" s="113"/>
      <c r="P36" s="113"/>
      <c r="Q36" s="113"/>
      <c r="R36" s="151"/>
    </row>
    <row r="37" spans="4:18" s="112" customFormat="1">
      <c r="D37" s="113"/>
      <c r="F37" s="113"/>
      <c r="G37" s="113"/>
      <c r="H37" s="113"/>
      <c r="I37" s="113"/>
      <c r="J37" s="113"/>
      <c r="K37" s="113"/>
      <c r="L37" s="113"/>
      <c r="M37" s="113"/>
      <c r="N37" s="113"/>
      <c r="O37" s="113"/>
      <c r="P37" s="113"/>
      <c r="Q37" s="113"/>
      <c r="R37" s="151"/>
    </row>
    <row r="38" spans="4:18" s="112" customFormat="1">
      <c r="D38" s="113"/>
      <c r="F38" s="113"/>
      <c r="G38" s="113"/>
      <c r="H38" s="113"/>
      <c r="I38" s="113"/>
      <c r="J38" s="113"/>
      <c r="K38" s="113"/>
      <c r="L38" s="113"/>
      <c r="M38" s="113"/>
      <c r="N38" s="113"/>
      <c r="O38" s="113"/>
      <c r="P38" s="113"/>
      <c r="Q38" s="113"/>
      <c r="R38" s="151"/>
    </row>
    <row r="39" spans="4:18" s="112" customFormat="1">
      <c r="D39" s="113"/>
      <c r="F39" s="113"/>
      <c r="G39" s="113"/>
      <c r="H39" s="113"/>
      <c r="I39" s="113"/>
      <c r="J39" s="113"/>
      <c r="K39" s="113"/>
      <c r="L39" s="113"/>
      <c r="M39" s="113"/>
      <c r="N39" s="113"/>
      <c r="O39" s="113"/>
      <c r="P39" s="113"/>
      <c r="Q39" s="113"/>
      <c r="R39" s="151"/>
    </row>
    <row r="40" spans="4:18" s="112" customFormat="1">
      <c r="D40" s="113"/>
      <c r="F40" s="113"/>
      <c r="G40" s="113"/>
      <c r="H40" s="113"/>
      <c r="I40" s="113"/>
      <c r="J40" s="113"/>
      <c r="K40" s="113"/>
      <c r="L40" s="113"/>
      <c r="M40" s="113"/>
      <c r="N40" s="113"/>
      <c r="O40" s="113"/>
      <c r="P40" s="113"/>
      <c r="Q40" s="113"/>
      <c r="R40" s="151"/>
    </row>
    <row r="41" spans="4:18" s="112" customFormat="1">
      <c r="D41" s="113"/>
      <c r="F41" s="113"/>
      <c r="G41" s="113"/>
      <c r="H41" s="113"/>
      <c r="I41" s="113"/>
      <c r="J41" s="113"/>
      <c r="K41" s="113"/>
      <c r="L41" s="113"/>
      <c r="M41" s="113"/>
      <c r="N41" s="113"/>
      <c r="O41" s="113"/>
      <c r="P41" s="113"/>
      <c r="Q41" s="113"/>
      <c r="R41" s="151"/>
    </row>
    <row r="42" spans="4:18" s="112" customFormat="1">
      <c r="D42" s="113"/>
      <c r="F42" s="113"/>
      <c r="G42" s="113"/>
      <c r="H42" s="113"/>
      <c r="I42" s="113"/>
      <c r="J42" s="113"/>
      <c r="K42" s="113"/>
      <c r="L42" s="113"/>
      <c r="M42" s="113"/>
      <c r="N42" s="113"/>
      <c r="O42" s="113"/>
      <c r="P42" s="113"/>
      <c r="Q42" s="113"/>
      <c r="R42" s="151"/>
    </row>
    <row r="43" spans="4:18" s="112" customFormat="1">
      <c r="D43" s="113"/>
      <c r="F43" s="113"/>
      <c r="G43" s="113"/>
      <c r="H43" s="113"/>
      <c r="I43" s="113"/>
      <c r="J43" s="113"/>
      <c r="K43" s="113"/>
      <c r="L43" s="113"/>
      <c r="M43" s="113"/>
      <c r="N43" s="113"/>
      <c r="O43" s="113"/>
      <c r="P43" s="113"/>
      <c r="Q43" s="113"/>
      <c r="R43" s="151"/>
    </row>
    <row r="44" spans="4:18" s="112" customFormat="1">
      <c r="D44" s="113"/>
      <c r="F44" s="113"/>
      <c r="G44" s="113"/>
      <c r="H44" s="113"/>
      <c r="I44" s="113"/>
      <c r="J44" s="113"/>
      <c r="K44" s="113"/>
      <c r="L44" s="113"/>
      <c r="M44" s="113"/>
      <c r="N44" s="113"/>
      <c r="O44" s="113"/>
      <c r="P44" s="113"/>
      <c r="Q44" s="113"/>
      <c r="R44" s="151"/>
    </row>
    <row r="45" spans="4:18" s="112" customFormat="1">
      <c r="D45" s="113"/>
      <c r="F45" s="113"/>
      <c r="G45" s="113"/>
      <c r="H45" s="113"/>
      <c r="I45" s="113"/>
      <c r="J45" s="113"/>
      <c r="K45" s="113"/>
      <c r="L45" s="113"/>
      <c r="M45" s="113"/>
      <c r="N45" s="113"/>
      <c r="O45" s="113"/>
      <c r="P45" s="113"/>
      <c r="Q45" s="113"/>
      <c r="R45" s="151"/>
    </row>
    <row r="46" spans="4:18" s="112" customFormat="1">
      <c r="D46" s="113"/>
      <c r="F46" s="113"/>
      <c r="G46" s="113"/>
      <c r="H46" s="113"/>
      <c r="I46" s="113"/>
      <c r="J46" s="113"/>
      <c r="K46" s="113"/>
      <c r="L46" s="113"/>
      <c r="M46" s="113"/>
      <c r="N46" s="113"/>
      <c r="O46" s="113"/>
      <c r="P46" s="113"/>
      <c r="Q46" s="113"/>
      <c r="R46" s="151"/>
    </row>
    <row r="47" spans="4:18" s="112" customFormat="1">
      <c r="D47" s="113"/>
      <c r="F47" s="113"/>
      <c r="G47" s="113"/>
      <c r="H47" s="113"/>
      <c r="I47" s="113"/>
      <c r="J47" s="113"/>
      <c r="K47" s="113"/>
      <c r="L47" s="113"/>
      <c r="M47" s="113"/>
      <c r="N47" s="113"/>
      <c r="O47" s="113"/>
      <c r="P47" s="113"/>
      <c r="Q47" s="113"/>
      <c r="R47" s="151"/>
    </row>
    <row r="48" spans="4:18" s="112" customFormat="1">
      <c r="D48" s="113"/>
      <c r="F48" s="113"/>
      <c r="G48" s="113"/>
      <c r="H48" s="113"/>
      <c r="I48" s="113"/>
      <c r="J48" s="113"/>
      <c r="K48" s="113"/>
      <c r="L48" s="113"/>
      <c r="M48" s="113"/>
      <c r="N48" s="113"/>
      <c r="O48" s="113"/>
      <c r="P48" s="113"/>
      <c r="Q48" s="113"/>
      <c r="R48" s="151"/>
    </row>
    <row r="49" spans="4:18" s="112" customFormat="1">
      <c r="D49" s="113"/>
      <c r="F49" s="113"/>
      <c r="G49" s="113"/>
      <c r="H49" s="113"/>
      <c r="I49" s="113"/>
      <c r="J49" s="113"/>
      <c r="K49" s="113"/>
      <c r="L49" s="113"/>
      <c r="M49" s="113"/>
      <c r="N49" s="113"/>
      <c r="O49" s="113"/>
      <c r="P49" s="113"/>
      <c r="Q49" s="113"/>
      <c r="R49" s="151"/>
    </row>
    <row r="50" spans="4:18" s="112" customFormat="1">
      <c r="D50" s="113"/>
      <c r="F50" s="113"/>
      <c r="G50" s="113"/>
      <c r="H50" s="113"/>
      <c r="I50" s="113"/>
      <c r="J50" s="113"/>
      <c r="K50" s="113"/>
      <c r="L50" s="113"/>
      <c r="M50" s="113"/>
      <c r="N50" s="113"/>
      <c r="O50" s="113"/>
      <c r="P50" s="113"/>
      <c r="Q50" s="113"/>
      <c r="R50" s="151"/>
    </row>
    <row r="51" spans="4:18" s="112" customFormat="1">
      <c r="D51" s="113"/>
      <c r="F51" s="113"/>
      <c r="G51" s="113"/>
      <c r="H51" s="113"/>
      <c r="I51" s="113"/>
      <c r="J51" s="113"/>
      <c r="K51" s="113"/>
      <c r="L51" s="113"/>
      <c r="M51" s="113"/>
      <c r="N51" s="113"/>
      <c r="O51" s="113"/>
      <c r="P51" s="113"/>
      <c r="Q51" s="113"/>
      <c r="R51" s="151"/>
    </row>
    <row r="52" spans="4:18" s="112" customFormat="1">
      <c r="D52" s="113"/>
      <c r="F52" s="113"/>
      <c r="G52" s="113"/>
      <c r="H52" s="113"/>
      <c r="I52" s="113"/>
      <c r="J52" s="113"/>
      <c r="K52" s="113"/>
      <c r="L52" s="113"/>
      <c r="M52" s="113"/>
      <c r="N52" s="113"/>
      <c r="O52" s="113"/>
      <c r="P52" s="113"/>
      <c r="Q52" s="113"/>
      <c r="R52" s="151"/>
    </row>
    <row r="53" spans="4:18" s="112" customFormat="1">
      <c r="D53" s="113"/>
      <c r="F53" s="113"/>
      <c r="G53" s="113"/>
      <c r="H53" s="113"/>
      <c r="I53" s="113"/>
      <c r="J53" s="113"/>
      <c r="K53" s="113"/>
      <c r="L53" s="113"/>
      <c r="M53" s="113"/>
      <c r="N53" s="113"/>
      <c r="O53" s="113"/>
      <c r="P53" s="113"/>
      <c r="Q53" s="113"/>
      <c r="R53" s="151"/>
    </row>
    <row r="54" spans="4:18" s="112" customFormat="1">
      <c r="D54" s="113"/>
      <c r="F54" s="113"/>
      <c r="G54" s="113"/>
      <c r="H54" s="113"/>
      <c r="I54" s="113"/>
      <c r="J54" s="113"/>
      <c r="K54" s="113"/>
      <c r="L54" s="113"/>
      <c r="M54" s="113"/>
      <c r="N54" s="113"/>
      <c r="O54" s="113"/>
      <c r="P54" s="113"/>
      <c r="Q54" s="113"/>
      <c r="R54" s="151"/>
    </row>
    <row r="55" spans="4:18" s="112" customFormat="1">
      <c r="D55" s="113"/>
      <c r="F55" s="113"/>
      <c r="G55" s="113"/>
      <c r="H55" s="113"/>
      <c r="I55" s="113"/>
      <c r="J55" s="113"/>
      <c r="K55" s="113"/>
      <c r="L55" s="113"/>
      <c r="M55" s="113"/>
      <c r="N55" s="113"/>
      <c r="O55" s="113"/>
      <c r="P55" s="113"/>
      <c r="Q55" s="113"/>
      <c r="R55" s="151"/>
    </row>
  </sheetData>
  <mergeCells count="11">
    <mergeCell ref="C28:C29"/>
    <mergeCell ref="B2:Q2"/>
    <mergeCell ref="C3:Q3"/>
    <mergeCell ref="B4:B5"/>
    <mergeCell ref="C4:C5"/>
    <mergeCell ref="D4:D5"/>
    <mergeCell ref="E4:E5"/>
    <mergeCell ref="F4:Q4"/>
    <mergeCell ref="D28:Q28"/>
    <mergeCell ref="D29:Q29"/>
    <mergeCell ref="B26:C26"/>
  </mergeCells>
  <pageMargins left="0.7" right="0.7" top="0.75" bottom="0.75" header="0.3" footer="0.3"/>
  <pageSetup scale="3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31">
    <tabColor rgb="FFFFFF00"/>
  </sheetPr>
  <dimension ref="A1:M26"/>
  <sheetViews>
    <sheetView topLeftCell="A4" zoomScale="90" zoomScaleNormal="90" workbookViewId="0">
      <selection activeCell="B24" sqref="B24"/>
    </sheetView>
  </sheetViews>
  <sheetFormatPr baseColWidth="10" defaultColWidth="9" defaultRowHeight="14.5"/>
  <cols>
    <col min="2" max="3" width="19.90625" customWidth="1"/>
    <col min="4" max="8" width="8.36328125" customWidth="1"/>
    <col min="9" max="11" width="16.6328125" customWidth="1"/>
    <col min="12" max="13" width="19.90625" customWidth="1"/>
  </cols>
  <sheetData>
    <row r="1" spans="1:13" ht="37.5" customHeight="1">
      <c r="B1" s="411" t="s">
        <v>175</v>
      </c>
      <c r="C1" s="411"/>
      <c r="D1" s="411"/>
      <c r="E1" s="411"/>
      <c r="F1" s="411"/>
      <c r="G1" s="411"/>
      <c r="H1" s="411"/>
      <c r="I1" s="411"/>
      <c r="J1" s="411"/>
      <c r="K1" s="411"/>
      <c r="L1" s="411"/>
      <c r="M1" s="411"/>
    </row>
    <row r="2" spans="1:13" ht="26.25" customHeight="1">
      <c r="B2" s="411"/>
      <c r="C2" s="411"/>
      <c r="D2" s="411"/>
      <c r="E2" s="411"/>
      <c r="F2" s="411"/>
      <c r="G2" s="411"/>
      <c r="H2" s="411"/>
      <c r="I2" s="411"/>
      <c r="J2" s="411"/>
      <c r="K2" s="411"/>
      <c r="L2" s="411"/>
      <c r="M2" s="411"/>
    </row>
    <row r="3" spans="1:13" ht="22.5" customHeight="1" thickBot="1">
      <c r="B3" s="412" t="s">
        <v>176</v>
      </c>
      <c r="C3" s="412"/>
      <c r="D3" s="412"/>
      <c r="E3" s="412"/>
      <c r="F3" s="412"/>
      <c r="G3" s="412"/>
      <c r="H3" s="412"/>
      <c r="I3" s="412"/>
      <c r="J3" s="412"/>
      <c r="K3" s="412"/>
      <c r="L3" s="412"/>
      <c r="M3" s="412"/>
    </row>
    <row r="4" spans="1:13" ht="22.5" customHeight="1" thickBot="1">
      <c r="A4" s="413" t="s">
        <v>133</v>
      </c>
      <c r="B4" s="415" t="s">
        <v>177</v>
      </c>
      <c r="C4" s="417" t="s">
        <v>178</v>
      </c>
      <c r="D4" s="419" t="s">
        <v>179</v>
      </c>
      <c r="E4" s="420"/>
      <c r="F4" s="420"/>
      <c r="G4" s="420"/>
      <c r="H4" s="420"/>
      <c r="I4" s="409" t="s">
        <v>180</v>
      </c>
      <c r="J4" s="409" t="s">
        <v>181</v>
      </c>
      <c r="K4" s="163"/>
      <c r="L4" s="409" t="s">
        <v>182</v>
      </c>
      <c r="M4" s="409" t="s">
        <v>183</v>
      </c>
    </row>
    <row r="5" spans="1:13" ht="30" customHeight="1" thickBot="1">
      <c r="A5" s="414"/>
      <c r="B5" s="416"/>
      <c r="C5" s="418"/>
      <c r="D5" s="11" t="s">
        <v>6</v>
      </c>
      <c r="E5" s="12" t="s">
        <v>7</v>
      </c>
      <c r="F5" s="12" t="s">
        <v>8</v>
      </c>
      <c r="G5" s="12" t="s">
        <v>9</v>
      </c>
      <c r="H5" s="13" t="s">
        <v>184</v>
      </c>
      <c r="I5" s="410"/>
      <c r="J5" s="410"/>
      <c r="K5" s="164" t="s">
        <v>185</v>
      </c>
      <c r="L5" s="410"/>
      <c r="M5" s="410"/>
    </row>
    <row r="6" spans="1:13" ht="16" thickBot="1">
      <c r="A6" s="6">
        <v>1</v>
      </c>
      <c r="B6" s="7" t="s">
        <v>15</v>
      </c>
      <c r="C6" s="8">
        <v>234</v>
      </c>
      <c r="D6" s="15">
        <v>63</v>
      </c>
      <c r="E6" s="15">
        <v>95</v>
      </c>
      <c r="F6" s="15">
        <v>95</v>
      </c>
      <c r="G6" s="15">
        <v>65</v>
      </c>
      <c r="H6" s="16">
        <f t="shared" ref="H6" si="0">D6+E6+F6+G6</f>
        <v>318</v>
      </c>
      <c r="I6" s="34">
        <v>118</v>
      </c>
      <c r="J6" s="8">
        <v>118</v>
      </c>
      <c r="K6" s="8">
        <v>0</v>
      </c>
      <c r="L6" s="14">
        <f t="shared" ref="L6:L24" si="1">+I6/H6</f>
        <v>0.37106918238993708</v>
      </c>
      <c r="M6" s="14">
        <f t="shared" ref="M6:M24" si="2">+J6/H6</f>
        <v>0.37106918238993708</v>
      </c>
    </row>
    <row r="7" spans="1:13" ht="16" thickBot="1">
      <c r="A7" s="6">
        <v>2</v>
      </c>
      <c r="B7" s="7" t="s">
        <v>16</v>
      </c>
      <c r="C7" s="8">
        <v>418</v>
      </c>
      <c r="D7" s="8">
        <v>40</v>
      </c>
      <c r="E7" s="8">
        <v>61</v>
      </c>
      <c r="F7" s="8">
        <v>61</v>
      </c>
      <c r="G7" s="8">
        <v>42</v>
      </c>
      <c r="H7" s="8">
        <f t="shared" ref="H7:H15" si="3">D7+E7+F7+G7</f>
        <v>204</v>
      </c>
      <c r="I7" s="34">
        <v>49</v>
      </c>
      <c r="J7" s="8">
        <v>85</v>
      </c>
      <c r="K7" s="8">
        <v>36</v>
      </c>
      <c r="L7" s="14">
        <f t="shared" si="1"/>
        <v>0.24019607843137256</v>
      </c>
      <c r="M7" s="14">
        <f t="shared" si="2"/>
        <v>0.41666666666666669</v>
      </c>
    </row>
    <row r="8" spans="1:13" ht="16" thickBot="1">
      <c r="A8" s="6">
        <v>3</v>
      </c>
      <c r="B8" s="7" t="s">
        <v>18</v>
      </c>
      <c r="C8" s="8">
        <v>36</v>
      </c>
      <c r="D8" s="15">
        <v>7</v>
      </c>
      <c r="E8" s="15">
        <v>10</v>
      </c>
      <c r="F8" s="15">
        <v>10</v>
      </c>
      <c r="G8" s="15">
        <v>9</v>
      </c>
      <c r="H8" s="16">
        <f t="shared" si="3"/>
        <v>36</v>
      </c>
      <c r="I8" s="34">
        <v>22</v>
      </c>
      <c r="J8" s="8">
        <v>23</v>
      </c>
      <c r="K8" s="8">
        <v>1</v>
      </c>
      <c r="L8" s="14">
        <f t="shared" si="1"/>
        <v>0.61111111111111116</v>
      </c>
      <c r="M8" s="14">
        <f t="shared" si="2"/>
        <v>0.63888888888888884</v>
      </c>
    </row>
    <row r="9" spans="1:13" ht="16" thickBot="1">
      <c r="A9" s="6">
        <v>4</v>
      </c>
      <c r="B9" s="7" t="s">
        <v>19</v>
      </c>
      <c r="C9" s="8">
        <v>849</v>
      </c>
      <c r="D9" s="15">
        <v>6</v>
      </c>
      <c r="E9" s="15">
        <v>9</v>
      </c>
      <c r="F9" s="15">
        <v>9</v>
      </c>
      <c r="G9" s="15">
        <v>7</v>
      </c>
      <c r="H9" s="16">
        <f t="shared" si="3"/>
        <v>31</v>
      </c>
      <c r="I9" s="34">
        <v>6</v>
      </c>
      <c r="J9" s="8">
        <v>6</v>
      </c>
      <c r="K9" s="8">
        <v>0</v>
      </c>
      <c r="L9" s="14">
        <f t="shared" si="1"/>
        <v>0.19354838709677419</v>
      </c>
      <c r="M9" s="14">
        <f t="shared" si="2"/>
        <v>0.19354838709677419</v>
      </c>
    </row>
    <row r="10" spans="1:13" ht="16" thickBot="1">
      <c r="A10" s="6">
        <v>5</v>
      </c>
      <c r="B10" s="7" t="s">
        <v>20</v>
      </c>
      <c r="C10" s="8">
        <v>1076</v>
      </c>
      <c r="D10" s="15">
        <v>24</v>
      </c>
      <c r="E10" s="15">
        <v>36</v>
      </c>
      <c r="F10" s="15">
        <v>36</v>
      </c>
      <c r="G10" s="15">
        <v>26</v>
      </c>
      <c r="H10" s="16">
        <f t="shared" si="3"/>
        <v>122</v>
      </c>
      <c r="I10" s="27">
        <v>13</v>
      </c>
      <c r="J10" s="8">
        <v>27</v>
      </c>
      <c r="K10" s="8">
        <v>14</v>
      </c>
      <c r="L10" s="14">
        <f t="shared" si="1"/>
        <v>0.10655737704918032</v>
      </c>
      <c r="M10" s="14">
        <f t="shared" si="2"/>
        <v>0.22131147540983606</v>
      </c>
    </row>
    <row r="11" spans="1:13" ht="16" thickBot="1">
      <c r="A11" s="6">
        <v>6</v>
      </c>
      <c r="B11" s="7" t="s">
        <v>21</v>
      </c>
      <c r="C11" s="8">
        <v>348</v>
      </c>
      <c r="D11" s="15">
        <v>5</v>
      </c>
      <c r="E11" s="15">
        <v>8</v>
      </c>
      <c r="F11" s="15">
        <v>8</v>
      </c>
      <c r="G11" s="15">
        <v>7</v>
      </c>
      <c r="H11" s="16">
        <f t="shared" si="3"/>
        <v>28</v>
      </c>
      <c r="I11" s="34">
        <v>37</v>
      </c>
      <c r="J11" s="8">
        <v>39</v>
      </c>
      <c r="K11" s="8">
        <v>2</v>
      </c>
      <c r="L11" s="14">
        <f t="shared" si="1"/>
        <v>1.3214285714285714</v>
      </c>
      <c r="M11" s="14">
        <f t="shared" si="2"/>
        <v>1.3928571428571428</v>
      </c>
    </row>
    <row r="12" spans="1:13" ht="16" thickBot="1">
      <c r="A12" s="6">
        <v>7</v>
      </c>
      <c r="B12" s="7" t="s">
        <v>22</v>
      </c>
      <c r="C12" s="8">
        <v>163</v>
      </c>
      <c r="D12" s="15">
        <v>29</v>
      </c>
      <c r="E12" s="15">
        <v>44</v>
      </c>
      <c r="F12" s="15">
        <v>44</v>
      </c>
      <c r="G12" s="15">
        <v>31</v>
      </c>
      <c r="H12" s="16">
        <f t="shared" si="3"/>
        <v>148</v>
      </c>
      <c r="I12" s="34">
        <v>100</v>
      </c>
      <c r="J12" s="8">
        <v>91</v>
      </c>
      <c r="K12" s="8">
        <v>-9</v>
      </c>
      <c r="L12" s="14">
        <f t="shared" si="1"/>
        <v>0.67567567567567566</v>
      </c>
      <c r="M12" s="14">
        <f t="shared" si="2"/>
        <v>0.61486486486486491</v>
      </c>
    </row>
    <row r="13" spans="1:13" ht="16" thickBot="1">
      <c r="A13" s="6">
        <v>8</v>
      </c>
      <c r="B13" s="7" t="s">
        <v>23</v>
      </c>
      <c r="C13" s="8">
        <v>1668</v>
      </c>
      <c r="D13" s="15">
        <v>112</v>
      </c>
      <c r="E13" s="15">
        <v>169</v>
      </c>
      <c r="F13" s="15">
        <v>169</v>
      </c>
      <c r="G13" s="15">
        <v>114</v>
      </c>
      <c r="H13" s="16">
        <f t="shared" si="3"/>
        <v>564</v>
      </c>
      <c r="I13" s="27">
        <v>82</v>
      </c>
      <c r="J13" s="8">
        <v>122</v>
      </c>
      <c r="K13" s="8">
        <v>40</v>
      </c>
      <c r="L13" s="14">
        <f t="shared" si="1"/>
        <v>0.1453900709219858</v>
      </c>
      <c r="M13" s="14">
        <f t="shared" si="2"/>
        <v>0.21631205673758866</v>
      </c>
    </row>
    <row r="14" spans="1:13" ht="16" thickBot="1">
      <c r="A14" s="6">
        <v>9</v>
      </c>
      <c r="B14" s="7" t="s">
        <v>24</v>
      </c>
      <c r="C14" s="8">
        <v>617</v>
      </c>
      <c r="D14" s="15">
        <v>14</v>
      </c>
      <c r="E14" s="15">
        <v>21</v>
      </c>
      <c r="F14" s="15">
        <v>21</v>
      </c>
      <c r="G14" s="15">
        <v>14</v>
      </c>
      <c r="H14" s="16">
        <f t="shared" si="3"/>
        <v>70</v>
      </c>
      <c r="I14" s="34">
        <v>20</v>
      </c>
      <c r="J14" s="8">
        <v>20</v>
      </c>
      <c r="K14" s="8">
        <v>0</v>
      </c>
      <c r="L14" s="14">
        <f t="shared" si="1"/>
        <v>0.2857142857142857</v>
      </c>
      <c r="M14" s="14">
        <f t="shared" si="2"/>
        <v>0.2857142857142857</v>
      </c>
    </row>
    <row r="15" spans="1:13" ht="16" thickBot="1">
      <c r="A15" s="6">
        <v>10</v>
      </c>
      <c r="B15" s="7" t="s">
        <v>25</v>
      </c>
      <c r="C15" s="8">
        <v>1440</v>
      </c>
      <c r="D15" s="17">
        <v>111</v>
      </c>
      <c r="E15" s="17">
        <v>166</v>
      </c>
      <c r="F15" s="17">
        <v>166</v>
      </c>
      <c r="G15" s="17">
        <v>113</v>
      </c>
      <c r="H15" s="18">
        <f t="shared" si="3"/>
        <v>556</v>
      </c>
      <c r="I15" s="26">
        <v>52</v>
      </c>
      <c r="J15" s="8">
        <v>55</v>
      </c>
      <c r="K15" s="8">
        <v>3</v>
      </c>
      <c r="L15" s="14">
        <f t="shared" si="1"/>
        <v>9.3525179856115109E-2</v>
      </c>
      <c r="M15" s="14">
        <f t="shared" si="2"/>
        <v>9.8920863309352514E-2</v>
      </c>
    </row>
    <row r="16" spans="1:13" ht="16" thickBot="1">
      <c r="A16" s="6">
        <v>11</v>
      </c>
      <c r="B16" s="7" t="s">
        <v>26</v>
      </c>
      <c r="C16" s="8">
        <v>519</v>
      </c>
      <c r="D16" s="17">
        <v>20</v>
      </c>
      <c r="E16" s="17">
        <v>380</v>
      </c>
      <c r="F16" s="17">
        <v>380</v>
      </c>
      <c r="G16" s="17">
        <v>272</v>
      </c>
      <c r="H16" s="19">
        <f>D16+E16+F16+G16</f>
        <v>1052</v>
      </c>
      <c r="I16" s="34">
        <v>27</v>
      </c>
      <c r="J16" s="8">
        <v>28</v>
      </c>
      <c r="K16" s="8">
        <v>1</v>
      </c>
      <c r="L16" s="14">
        <f t="shared" si="1"/>
        <v>2.5665399239543727E-2</v>
      </c>
      <c r="M16" s="14">
        <f t="shared" si="2"/>
        <v>2.6615969581749048E-2</v>
      </c>
    </row>
    <row r="17" spans="1:13" ht="16" thickBot="1">
      <c r="A17" s="6">
        <v>12</v>
      </c>
      <c r="B17" s="7" t="s">
        <v>27</v>
      </c>
      <c r="C17" s="8">
        <v>559</v>
      </c>
      <c r="D17" s="17">
        <v>23</v>
      </c>
      <c r="E17" s="17">
        <v>35</v>
      </c>
      <c r="F17" s="17">
        <v>35</v>
      </c>
      <c r="G17" s="17">
        <v>25</v>
      </c>
      <c r="H17" s="16">
        <f t="shared" ref="H17:H21" si="4">D17+E17+F17+G17</f>
        <v>118</v>
      </c>
      <c r="I17" s="34">
        <v>51</v>
      </c>
      <c r="J17" s="8">
        <v>51</v>
      </c>
      <c r="K17" s="8">
        <v>0</v>
      </c>
      <c r="L17" s="14">
        <f t="shared" si="1"/>
        <v>0.43220338983050849</v>
      </c>
      <c r="M17" s="14">
        <f t="shared" si="2"/>
        <v>0.43220338983050849</v>
      </c>
    </row>
    <row r="18" spans="1:13" ht="16" thickBot="1">
      <c r="A18" s="6">
        <v>13</v>
      </c>
      <c r="B18" s="7" t="s">
        <v>28</v>
      </c>
      <c r="C18" s="8">
        <v>379</v>
      </c>
      <c r="D18" s="15">
        <v>43</v>
      </c>
      <c r="E18" s="15">
        <v>64</v>
      </c>
      <c r="F18" s="15">
        <v>64</v>
      </c>
      <c r="G18" s="15">
        <v>44</v>
      </c>
      <c r="H18" s="15">
        <f t="shared" si="4"/>
        <v>215</v>
      </c>
      <c r="I18" s="26">
        <v>1</v>
      </c>
      <c r="J18" s="8">
        <v>0</v>
      </c>
      <c r="K18" s="8">
        <v>-1</v>
      </c>
      <c r="L18" s="14">
        <f t="shared" si="1"/>
        <v>4.6511627906976744E-3</v>
      </c>
      <c r="M18" s="14">
        <f t="shared" si="2"/>
        <v>0</v>
      </c>
    </row>
    <row r="19" spans="1:13" ht="16" thickBot="1">
      <c r="A19" s="6">
        <v>14</v>
      </c>
      <c r="B19" s="7" t="s">
        <v>29</v>
      </c>
      <c r="C19" s="8">
        <v>417</v>
      </c>
      <c r="D19" s="15">
        <v>4</v>
      </c>
      <c r="E19" s="15">
        <v>6</v>
      </c>
      <c r="F19" s="15">
        <v>6</v>
      </c>
      <c r="G19" s="15">
        <v>4</v>
      </c>
      <c r="H19" s="16">
        <f t="shared" si="4"/>
        <v>20</v>
      </c>
      <c r="I19" s="34">
        <v>16</v>
      </c>
      <c r="J19" s="8">
        <v>16</v>
      </c>
      <c r="K19" s="8">
        <v>0</v>
      </c>
      <c r="L19" s="14">
        <f t="shared" si="1"/>
        <v>0.8</v>
      </c>
      <c r="M19" s="14">
        <f t="shared" si="2"/>
        <v>0.8</v>
      </c>
    </row>
    <row r="20" spans="1:13" ht="16" thickBot="1">
      <c r="A20" s="6">
        <v>15</v>
      </c>
      <c r="B20" s="7" t="s">
        <v>30</v>
      </c>
      <c r="C20" s="8">
        <v>240</v>
      </c>
      <c r="D20" s="15">
        <v>0</v>
      </c>
      <c r="E20" s="15">
        <v>40</v>
      </c>
      <c r="F20" s="15">
        <v>40</v>
      </c>
      <c r="G20" s="15">
        <v>36</v>
      </c>
      <c r="H20" s="16">
        <f t="shared" si="4"/>
        <v>116</v>
      </c>
      <c r="I20" s="34">
        <v>21</v>
      </c>
      <c r="J20" s="8">
        <v>22</v>
      </c>
      <c r="K20" s="8">
        <v>1</v>
      </c>
      <c r="L20" s="14">
        <f t="shared" si="1"/>
        <v>0.18103448275862069</v>
      </c>
      <c r="M20" s="14">
        <f t="shared" si="2"/>
        <v>0.18965517241379309</v>
      </c>
    </row>
    <row r="21" spans="1:13" ht="16" thickBot="1">
      <c r="A21" s="6">
        <v>16</v>
      </c>
      <c r="B21" s="7" t="s">
        <v>31</v>
      </c>
      <c r="C21" s="8">
        <v>356</v>
      </c>
      <c r="D21" s="15">
        <v>66</v>
      </c>
      <c r="E21" s="15">
        <v>99</v>
      </c>
      <c r="F21" s="15">
        <v>99</v>
      </c>
      <c r="G21" s="15">
        <v>69</v>
      </c>
      <c r="H21" s="16">
        <f t="shared" si="4"/>
        <v>333</v>
      </c>
      <c r="I21" s="26">
        <v>21</v>
      </c>
      <c r="J21" s="8">
        <v>16</v>
      </c>
      <c r="K21" s="8">
        <v>-5</v>
      </c>
      <c r="L21" s="14">
        <f t="shared" si="1"/>
        <v>6.3063063063063057E-2</v>
      </c>
      <c r="M21" s="14">
        <f t="shared" si="2"/>
        <v>4.8048048048048048E-2</v>
      </c>
    </row>
    <row r="22" spans="1:13" ht="16" thickBot="1">
      <c r="A22" s="6">
        <v>17</v>
      </c>
      <c r="B22" s="7" t="s">
        <v>32</v>
      </c>
      <c r="C22" s="8">
        <v>74</v>
      </c>
      <c r="D22" s="15">
        <v>1</v>
      </c>
      <c r="E22" s="15">
        <v>1</v>
      </c>
      <c r="F22" s="15">
        <v>1</v>
      </c>
      <c r="G22" s="15">
        <v>2</v>
      </c>
      <c r="H22" s="16">
        <f>D22+E22+F22+G22</f>
        <v>5</v>
      </c>
      <c r="I22" s="34">
        <v>18</v>
      </c>
      <c r="J22" s="8">
        <v>18</v>
      </c>
      <c r="K22" s="8">
        <v>0</v>
      </c>
      <c r="L22" s="14">
        <f t="shared" si="1"/>
        <v>3.6</v>
      </c>
      <c r="M22" s="14">
        <f t="shared" si="2"/>
        <v>3.6</v>
      </c>
    </row>
    <row r="23" spans="1:13" ht="16" thickBot="1">
      <c r="A23" s="6">
        <v>18</v>
      </c>
      <c r="B23" s="7" t="s">
        <v>33</v>
      </c>
      <c r="C23" s="8">
        <v>190</v>
      </c>
      <c r="D23" s="15">
        <v>240</v>
      </c>
      <c r="E23" s="15">
        <v>361</v>
      </c>
      <c r="F23" s="15">
        <v>361</v>
      </c>
      <c r="G23" s="15">
        <v>242</v>
      </c>
      <c r="H23" s="16">
        <f t="shared" ref="H23:H24" si="5">D23+E23+F23+G23</f>
        <v>1204</v>
      </c>
      <c r="I23" s="26">
        <v>67</v>
      </c>
      <c r="J23" s="8">
        <v>56</v>
      </c>
      <c r="K23" s="8">
        <v>-11</v>
      </c>
      <c r="L23" s="14">
        <f t="shared" si="1"/>
        <v>5.5647840531561459E-2</v>
      </c>
      <c r="M23" s="14">
        <f t="shared" si="2"/>
        <v>4.6511627906976744E-2</v>
      </c>
    </row>
    <row r="24" spans="1:13" ht="16" thickBot="1">
      <c r="A24" s="6">
        <v>19</v>
      </c>
      <c r="B24" s="7" t="s">
        <v>34</v>
      </c>
      <c r="C24" s="8">
        <v>163</v>
      </c>
      <c r="D24" s="15">
        <v>39</v>
      </c>
      <c r="E24" s="15">
        <v>59</v>
      </c>
      <c r="F24" s="15">
        <v>59</v>
      </c>
      <c r="G24" s="15">
        <v>41</v>
      </c>
      <c r="H24" s="16">
        <f t="shared" si="5"/>
        <v>198</v>
      </c>
      <c r="I24" s="26">
        <v>19</v>
      </c>
      <c r="J24" s="8">
        <v>19</v>
      </c>
      <c r="K24" s="8">
        <v>0</v>
      </c>
      <c r="L24" s="14">
        <f t="shared" si="1"/>
        <v>9.5959595959595953E-2</v>
      </c>
      <c r="M24" s="14">
        <f t="shared" si="2"/>
        <v>9.5959595959595953E-2</v>
      </c>
    </row>
    <row r="25" spans="1:13" ht="16" thickBot="1">
      <c r="A25" s="4">
        <v>20</v>
      </c>
      <c r="B25" s="5" t="s">
        <v>152</v>
      </c>
      <c r="C25" s="20"/>
      <c r="D25" s="21"/>
      <c r="E25" s="21"/>
      <c r="F25" s="21"/>
      <c r="G25" s="21"/>
      <c r="H25" s="21"/>
      <c r="I25" s="1"/>
      <c r="J25" s="1">
        <v>0</v>
      </c>
      <c r="K25" s="8">
        <v>0</v>
      </c>
      <c r="L25" s="14">
        <v>0</v>
      </c>
      <c r="M25" s="14">
        <v>0</v>
      </c>
    </row>
    <row r="26" spans="1:13" ht="15" thickBot="1">
      <c r="B26" s="2" t="s">
        <v>186</v>
      </c>
      <c r="C26" s="3">
        <f>SUM(C6:C25)</f>
        <v>9746</v>
      </c>
      <c r="D26" s="23">
        <f>SUM(D6:D25)</f>
        <v>847</v>
      </c>
      <c r="E26" s="10"/>
      <c r="F26" s="10"/>
      <c r="G26" s="10"/>
      <c r="H26" s="3">
        <f>SUM(H6:H25)</f>
        <v>5338</v>
      </c>
      <c r="I26" s="3">
        <f>SUM(I6:I25)</f>
        <v>740</v>
      </c>
      <c r="J26" s="3">
        <f>SUM(J6:J25)</f>
        <v>812</v>
      </c>
      <c r="K26" s="3">
        <f>SUM(K6:K25)</f>
        <v>72</v>
      </c>
      <c r="L26" s="9"/>
      <c r="M26" s="3"/>
    </row>
  </sheetData>
  <mergeCells count="11">
    <mergeCell ref="M4:M5"/>
    <mergeCell ref="B1:M1"/>
    <mergeCell ref="B2:M2"/>
    <mergeCell ref="B3:M3"/>
    <mergeCell ref="A4:A5"/>
    <mergeCell ref="B4:B5"/>
    <mergeCell ref="C4:C5"/>
    <mergeCell ref="D4:H4"/>
    <mergeCell ref="I4:I5"/>
    <mergeCell ref="L4:L5"/>
    <mergeCell ref="J4:J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32">
    <tabColor theme="9" tint="-0.249977111117893"/>
  </sheetPr>
  <dimension ref="A1:T26"/>
  <sheetViews>
    <sheetView topLeftCell="B1" zoomScale="66" zoomScaleNormal="66" workbookViewId="0">
      <pane ySplit="5" topLeftCell="A6" activePane="bottomLeft" state="frozen"/>
      <selection activeCell="B1" sqref="B1"/>
      <selection pane="bottomLeft" activeCell="B1" sqref="A1:XFD1"/>
    </sheetView>
  </sheetViews>
  <sheetFormatPr baseColWidth="10" defaultColWidth="9" defaultRowHeight="14.5"/>
  <cols>
    <col min="2" max="3" width="19.90625" customWidth="1"/>
    <col min="4" max="4" width="10.08984375" bestFit="1" customWidth="1"/>
    <col min="5" max="5" width="13.08984375" bestFit="1" customWidth="1"/>
    <col min="6" max="7" width="13.54296875" bestFit="1" customWidth="1"/>
    <col min="8" max="8" width="14" bestFit="1" customWidth="1"/>
    <col min="9" max="9" width="26.453125" customWidth="1"/>
    <col min="10" max="11" width="24.54296875" customWidth="1"/>
    <col min="12" max="13" width="37.453125" customWidth="1"/>
    <col min="14" max="14" width="19.90625" customWidth="1"/>
  </cols>
  <sheetData>
    <row r="1" spans="1:20" ht="37.5" customHeight="1">
      <c r="B1" s="411" t="s">
        <v>187</v>
      </c>
      <c r="C1" s="411"/>
      <c r="D1" s="411"/>
      <c r="E1" s="411"/>
      <c r="F1" s="411"/>
      <c r="G1" s="411"/>
      <c r="H1" s="411"/>
      <c r="I1" s="411"/>
      <c r="J1" s="411"/>
      <c r="K1" s="411"/>
      <c r="L1" s="411"/>
      <c r="M1" s="411"/>
      <c r="N1" s="411"/>
    </row>
    <row r="2" spans="1:20" ht="3" customHeight="1">
      <c r="B2" s="411"/>
      <c r="C2" s="411"/>
      <c r="D2" s="411"/>
      <c r="E2" s="411"/>
      <c r="F2" s="411"/>
      <c r="G2" s="411"/>
      <c r="H2" s="411"/>
      <c r="I2" s="411"/>
      <c r="J2" s="411"/>
      <c r="K2" s="411"/>
      <c r="L2" s="411"/>
      <c r="M2" s="411"/>
      <c r="N2" s="411"/>
    </row>
    <row r="3" spans="1:20" ht="22.5" customHeight="1" thickBot="1">
      <c r="B3" s="412" t="s">
        <v>188</v>
      </c>
      <c r="C3" s="412"/>
      <c r="D3" s="412"/>
      <c r="E3" s="412"/>
      <c r="F3" s="412"/>
      <c r="G3" s="412"/>
      <c r="H3" s="412"/>
      <c r="I3" s="412"/>
      <c r="J3" s="412"/>
      <c r="K3" s="412"/>
      <c r="L3" s="412"/>
      <c r="M3" s="412"/>
      <c r="N3" s="412"/>
    </row>
    <row r="4" spans="1:20" ht="22.5" customHeight="1" thickBot="1">
      <c r="A4" s="421" t="s">
        <v>133</v>
      </c>
      <c r="B4" s="423" t="s">
        <v>177</v>
      </c>
      <c r="C4" s="425" t="s">
        <v>178</v>
      </c>
      <c r="D4" s="427" t="s">
        <v>179</v>
      </c>
      <c r="E4" s="428"/>
      <c r="F4" s="428"/>
      <c r="G4" s="428"/>
      <c r="H4" s="428"/>
      <c r="I4" s="429" t="s">
        <v>189</v>
      </c>
      <c r="J4" s="429" t="s">
        <v>190</v>
      </c>
      <c r="K4" s="429" t="s">
        <v>191</v>
      </c>
      <c r="L4" s="429" t="s">
        <v>182</v>
      </c>
      <c r="M4" s="429" t="s">
        <v>192</v>
      </c>
      <c r="N4" s="429" t="s">
        <v>193</v>
      </c>
    </row>
    <row r="5" spans="1:20" ht="30" customHeight="1" thickBot="1">
      <c r="A5" s="422"/>
      <c r="B5" s="424"/>
      <c r="C5" s="426"/>
      <c r="D5" s="35" t="s">
        <v>6</v>
      </c>
      <c r="E5" s="166" t="s">
        <v>7</v>
      </c>
      <c r="F5" s="166" t="s">
        <v>8</v>
      </c>
      <c r="G5" s="166" t="s">
        <v>9</v>
      </c>
      <c r="H5" s="165" t="s">
        <v>184</v>
      </c>
      <c r="I5" s="429"/>
      <c r="J5" s="429"/>
      <c r="K5" s="429"/>
      <c r="L5" s="429"/>
      <c r="M5" s="429"/>
      <c r="N5" s="429"/>
    </row>
    <row r="6" spans="1:20" ht="16" thickBot="1">
      <c r="A6" s="6">
        <v>1</v>
      </c>
      <c r="B6" s="7" t="s">
        <v>15</v>
      </c>
      <c r="C6" s="22" t="s">
        <v>194</v>
      </c>
      <c r="D6" s="15">
        <v>0</v>
      </c>
      <c r="E6" s="15">
        <v>112</v>
      </c>
      <c r="F6" s="15">
        <v>225</v>
      </c>
      <c r="G6" s="15">
        <v>226</v>
      </c>
      <c r="H6" s="36">
        <f t="shared" ref="H6" si="0">D6+E6+F6+G6</f>
        <v>563</v>
      </c>
      <c r="I6" s="42">
        <v>7</v>
      </c>
      <c r="J6" s="42">
        <v>1</v>
      </c>
      <c r="K6" s="42">
        <f>+I6+J6</f>
        <v>8</v>
      </c>
      <c r="L6" s="43">
        <f>+I6/H6</f>
        <v>1.2433392539964476E-2</v>
      </c>
      <c r="M6" s="43">
        <f>+K6/H6</f>
        <v>1.4209591474245116E-2</v>
      </c>
      <c r="N6" s="42"/>
      <c r="S6" s="25" t="s">
        <v>195</v>
      </c>
      <c r="T6">
        <v>1</v>
      </c>
    </row>
    <row r="7" spans="1:20" ht="16" thickBot="1">
      <c r="A7" s="6">
        <v>2</v>
      </c>
      <c r="B7" s="7" t="s">
        <v>16</v>
      </c>
      <c r="C7" s="22" t="s">
        <v>194</v>
      </c>
      <c r="D7" s="15">
        <v>0</v>
      </c>
      <c r="E7" s="15">
        <v>42</v>
      </c>
      <c r="F7" s="15">
        <v>84</v>
      </c>
      <c r="G7" s="15">
        <v>86</v>
      </c>
      <c r="H7" s="37">
        <f>SUM(D7:G7)</f>
        <v>212</v>
      </c>
      <c r="I7" s="42">
        <v>24</v>
      </c>
      <c r="J7" s="42">
        <v>15</v>
      </c>
      <c r="K7" s="42">
        <f t="shared" ref="K7:K25" si="1">+I7+J7</f>
        <v>39</v>
      </c>
      <c r="L7" s="43">
        <f t="shared" ref="L7:L24" si="2">+I7/H7</f>
        <v>0.11320754716981132</v>
      </c>
      <c r="M7" s="43">
        <f t="shared" ref="M7:M24" si="3">+K7/H7</f>
        <v>0.18396226415094338</v>
      </c>
      <c r="N7" s="42"/>
      <c r="S7" s="25" t="s">
        <v>196</v>
      </c>
      <c r="T7">
        <v>15</v>
      </c>
    </row>
    <row r="8" spans="1:20" ht="16" thickBot="1">
      <c r="A8" s="6">
        <v>3</v>
      </c>
      <c r="B8" s="7" t="s">
        <v>18</v>
      </c>
      <c r="C8" s="22" t="s">
        <v>194</v>
      </c>
      <c r="D8" s="15">
        <v>0</v>
      </c>
      <c r="E8" s="15">
        <v>9</v>
      </c>
      <c r="F8" s="15">
        <v>19</v>
      </c>
      <c r="G8" s="15">
        <v>21</v>
      </c>
      <c r="H8" s="36">
        <f t="shared" ref="H8:H15" si="4">D8+E8+F8+G8</f>
        <v>49</v>
      </c>
      <c r="I8" s="42">
        <v>4</v>
      </c>
      <c r="J8" s="42">
        <v>0</v>
      </c>
      <c r="K8" s="42">
        <f t="shared" si="1"/>
        <v>4</v>
      </c>
      <c r="L8" s="43">
        <f t="shared" si="2"/>
        <v>8.1632653061224483E-2</v>
      </c>
      <c r="M8" s="43">
        <f t="shared" si="3"/>
        <v>8.1632653061224483E-2</v>
      </c>
      <c r="N8" s="42"/>
      <c r="S8" s="25" t="s">
        <v>197</v>
      </c>
      <c r="T8">
        <v>30</v>
      </c>
    </row>
    <row r="9" spans="1:20" ht="16" thickBot="1">
      <c r="A9" s="6">
        <v>4</v>
      </c>
      <c r="B9" s="7" t="s">
        <v>19</v>
      </c>
      <c r="C9" s="22" t="s">
        <v>194</v>
      </c>
      <c r="D9" s="15">
        <v>0</v>
      </c>
      <c r="E9" s="15">
        <v>63</v>
      </c>
      <c r="F9" s="15">
        <v>127</v>
      </c>
      <c r="G9" s="15">
        <v>129</v>
      </c>
      <c r="H9" s="36">
        <f t="shared" si="4"/>
        <v>319</v>
      </c>
      <c r="I9" s="42">
        <v>0</v>
      </c>
      <c r="J9" s="42">
        <v>0</v>
      </c>
      <c r="K9" s="42">
        <f t="shared" si="1"/>
        <v>0</v>
      </c>
      <c r="L9" s="43">
        <f t="shared" si="2"/>
        <v>0</v>
      </c>
      <c r="M9" s="43">
        <f t="shared" si="3"/>
        <v>0</v>
      </c>
      <c r="N9" s="42"/>
      <c r="S9" s="25" t="s">
        <v>198</v>
      </c>
      <c r="T9">
        <v>54</v>
      </c>
    </row>
    <row r="10" spans="1:20" ht="16" thickBot="1">
      <c r="A10" s="6">
        <v>5</v>
      </c>
      <c r="B10" s="7" t="s">
        <v>20</v>
      </c>
      <c r="C10" s="22" t="s">
        <v>194</v>
      </c>
      <c r="D10" s="15">
        <v>60</v>
      </c>
      <c r="E10" s="15">
        <v>92</v>
      </c>
      <c r="F10" s="15">
        <v>92</v>
      </c>
      <c r="G10" s="15">
        <v>60</v>
      </c>
      <c r="H10" s="36">
        <f t="shared" si="4"/>
        <v>304</v>
      </c>
      <c r="I10" s="42">
        <v>12</v>
      </c>
      <c r="J10" s="42">
        <v>30</v>
      </c>
      <c r="K10" s="42">
        <f t="shared" si="1"/>
        <v>42</v>
      </c>
      <c r="L10" s="43">
        <f t="shared" si="2"/>
        <v>3.9473684210526314E-2</v>
      </c>
      <c r="M10" s="43">
        <f t="shared" si="3"/>
        <v>0.13815789473684212</v>
      </c>
      <c r="N10" s="42"/>
      <c r="S10" s="25" t="s">
        <v>199</v>
      </c>
      <c r="T10">
        <v>14</v>
      </c>
    </row>
    <row r="11" spans="1:20" ht="16" thickBot="1">
      <c r="A11" s="6">
        <v>6</v>
      </c>
      <c r="B11" s="7" t="s">
        <v>21</v>
      </c>
      <c r="C11" s="22" t="s">
        <v>194</v>
      </c>
      <c r="D11" s="15">
        <v>0</v>
      </c>
      <c r="E11" s="15">
        <v>9</v>
      </c>
      <c r="F11" s="15">
        <v>19</v>
      </c>
      <c r="G11" s="15">
        <v>20</v>
      </c>
      <c r="H11" s="36">
        <f t="shared" si="4"/>
        <v>48</v>
      </c>
      <c r="I11" s="42">
        <v>11</v>
      </c>
      <c r="J11" s="42">
        <v>0</v>
      </c>
      <c r="K11" s="42">
        <f t="shared" si="1"/>
        <v>11</v>
      </c>
      <c r="L11" s="43">
        <f t="shared" si="2"/>
        <v>0.22916666666666666</v>
      </c>
      <c r="M11" s="43">
        <f t="shared" si="3"/>
        <v>0.22916666666666666</v>
      </c>
      <c r="N11" s="42"/>
      <c r="S11" s="25" t="s">
        <v>200</v>
      </c>
      <c r="T11">
        <v>3</v>
      </c>
    </row>
    <row r="12" spans="1:20" ht="16" thickBot="1">
      <c r="A12" s="6">
        <v>7</v>
      </c>
      <c r="B12" s="7" t="s">
        <v>22</v>
      </c>
      <c r="C12" s="22" t="s">
        <v>194</v>
      </c>
      <c r="D12" s="15">
        <v>0</v>
      </c>
      <c r="E12" s="15">
        <v>34</v>
      </c>
      <c r="F12" s="15">
        <v>69</v>
      </c>
      <c r="G12" s="15">
        <v>70</v>
      </c>
      <c r="H12" s="36">
        <f t="shared" si="4"/>
        <v>173</v>
      </c>
      <c r="I12" s="42">
        <v>13</v>
      </c>
      <c r="J12" s="42">
        <v>0</v>
      </c>
      <c r="K12" s="42">
        <f t="shared" si="1"/>
        <v>13</v>
      </c>
      <c r="L12" s="43">
        <f t="shared" si="2"/>
        <v>7.5144508670520235E-2</v>
      </c>
      <c r="M12" s="43">
        <f t="shared" si="3"/>
        <v>7.5144508670520235E-2</v>
      </c>
      <c r="N12" s="42"/>
      <c r="S12" s="25" t="s">
        <v>201</v>
      </c>
      <c r="T12">
        <v>1</v>
      </c>
    </row>
    <row r="13" spans="1:20" ht="16" thickBot="1">
      <c r="A13" s="6">
        <v>8</v>
      </c>
      <c r="B13" s="7" t="s">
        <v>23</v>
      </c>
      <c r="C13" s="22" t="s">
        <v>194</v>
      </c>
      <c r="D13" s="15">
        <v>0</v>
      </c>
      <c r="E13" s="15">
        <v>134</v>
      </c>
      <c r="F13" s="15">
        <v>269</v>
      </c>
      <c r="G13" s="15">
        <v>270</v>
      </c>
      <c r="H13" s="36">
        <f t="shared" si="4"/>
        <v>673</v>
      </c>
      <c r="I13" s="42">
        <v>58</v>
      </c>
      <c r="J13" s="42">
        <v>54</v>
      </c>
      <c r="K13" s="42">
        <f t="shared" si="1"/>
        <v>112</v>
      </c>
      <c r="L13" s="43">
        <f t="shared" si="2"/>
        <v>8.6181277860326894E-2</v>
      </c>
      <c r="M13" s="43">
        <f t="shared" si="3"/>
        <v>0.16641901931649331</v>
      </c>
      <c r="N13" s="42"/>
      <c r="S13" s="25" t="s">
        <v>202</v>
      </c>
      <c r="T13">
        <v>3</v>
      </c>
    </row>
    <row r="14" spans="1:20" ht="16" thickBot="1">
      <c r="A14" s="6">
        <v>9</v>
      </c>
      <c r="B14" s="7" t="s">
        <v>24</v>
      </c>
      <c r="C14" s="22" t="s">
        <v>194</v>
      </c>
      <c r="D14" s="15">
        <v>0</v>
      </c>
      <c r="E14" s="15">
        <v>31</v>
      </c>
      <c r="F14" s="15">
        <v>63</v>
      </c>
      <c r="G14" s="15">
        <v>64</v>
      </c>
      <c r="H14" s="36">
        <f t="shared" si="4"/>
        <v>158</v>
      </c>
      <c r="I14" s="42">
        <v>0</v>
      </c>
      <c r="J14" s="42">
        <v>14</v>
      </c>
      <c r="K14" s="42">
        <f t="shared" si="1"/>
        <v>14</v>
      </c>
      <c r="L14" s="43">
        <f t="shared" si="2"/>
        <v>0</v>
      </c>
      <c r="M14" s="43">
        <f t="shared" si="3"/>
        <v>8.8607594936708861E-2</v>
      </c>
      <c r="N14" s="42"/>
      <c r="S14" s="25" t="s">
        <v>203</v>
      </c>
      <c r="T14">
        <v>26</v>
      </c>
    </row>
    <row r="15" spans="1:20" ht="16" thickBot="1">
      <c r="A15" s="6">
        <v>10</v>
      </c>
      <c r="B15" s="7" t="s">
        <v>25</v>
      </c>
      <c r="C15" s="22" t="s">
        <v>194</v>
      </c>
      <c r="D15" s="17">
        <v>0</v>
      </c>
      <c r="E15" s="17">
        <v>145</v>
      </c>
      <c r="F15" s="17">
        <v>290</v>
      </c>
      <c r="G15" s="17">
        <v>291</v>
      </c>
      <c r="H15" s="38">
        <f t="shared" si="4"/>
        <v>726</v>
      </c>
      <c r="I15" s="42">
        <v>0</v>
      </c>
      <c r="J15" s="42">
        <v>0</v>
      </c>
      <c r="K15" s="42">
        <f t="shared" si="1"/>
        <v>0</v>
      </c>
      <c r="L15" s="43">
        <f t="shared" si="2"/>
        <v>0</v>
      </c>
      <c r="M15" s="43">
        <f t="shared" si="3"/>
        <v>0</v>
      </c>
      <c r="N15" s="42"/>
    </row>
    <row r="16" spans="1:20" ht="16" thickBot="1">
      <c r="A16" s="6">
        <v>11</v>
      </c>
      <c r="B16" s="7" t="s">
        <v>26</v>
      </c>
      <c r="C16" s="22" t="s">
        <v>194</v>
      </c>
      <c r="D16" s="17">
        <v>20</v>
      </c>
      <c r="E16" s="17">
        <v>300</v>
      </c>
      <c r="F16" s="17">
        <v>300</v>
      </c>
      <c r="G16" s="17">
        <v>289</v>
      </c>
      <c r="H16" s="39">
        <f t="shared" ref="H16:H21" si="5">D16+E16+F16+G16</f>
        <v>909</v>
      </c>
      <c r="I16" s="42">
        <v>26</v>
      </c>
      <c r="J16" s="42">
        <v>3</v>
      </c>
      <c r="K16" s="42">
        <f t="shared" si="1"/>
        <v>29</v>
      </c>
      <c r="L16" s="43">
        <f t="shared" si="2"/>
        <v>2.8602860286028604E-2</v>
      </c>
      <c r="M16" s="43">
        <f t="shared" si="3"/>
        <v>3.1903190319031903E-2</v>
      </c>
      <c r="N16" s="42"/>
    </row>
    <row r="17" spans="1:14" ht="16" thickBot="1">
      <c r="A17" s="6">
        <v>12</v>
      </c>
      <c r="B17" s="7" t="s">
        <v>27</v>
      </c>
      <c r="C17" s="22" t="s">
        <v>194</v>
      </c>
      <c r="D17" s="17">
        <v>0</v>
      </c>
      <c r="E17" s="17">
        <v>39</v>
      </c>
      <c r="F17" s="17">
        <v>78</v>
      </c>
      <c r="G17" s="17">
        <v>78</v>
      </c>
      <c r="H17" s="36">
        <f t="shared" si="5"/>
        <v>195</v>
      </c>
      <c r="I17" s="42">
        <v>2</v>
      </c>
      <c r="J17" s="42">
        <v>0</v>
      </c>
      <c r="K17" s="42">
        <f t="shared" si="1"/>
        <v>2</v>
      </c>
      <c r="L17" s="43">
        <f t="shared" si="2"/>
        <v>1.0256410256410256E-2</v>
      </c>
      <c r="M17" s="43">
        <f t="shared" si="3"/>
        <v>1.0256410256410256E-2</v>
      </c>
      <c r="N17" s="42"/>
    </row>
    <row r="18" spans="1:14" ht="16" thickBot="1">
      <c r="A18" s="6">
        <v>13</v>
      </c>
      <c r="B18" s="7" t="s">
        <v>28</v>
      </c>
      <c r="C18" s="22" t="s">
        <v>194</v>
      </c>
      <c r="D18" s="15">
        <v>0</v>
      </c>
      <c r="E18" s="15">
        <v>52</v>
      </c>
      <c r="F18" s="15">
        <v>105</v>
      </c>
      <c r="G18" s="15">
        <v>106</v>
      </c>
      <c r="H18" s="36">
        <f t="shared" si="5"/>
        <v>263</v>
      </c>
      <c r="I18" s="42">
        <v>1</v>
      </c>
      <c r="J18" s="42">
        <v>0</v>
      </c>
      <c r="K18" s="42">
        <f t="shared" si="1"/>
        <v>1</v>
      </c>
      <c r="L18" s="43">
        <f t="shared" si="2"/>
        <v>3.8022813688212928E-3</v>
      </c>
      <c r="M18" s="43">
        <f t="shared" si="3"/>
        <v>3.8022813688212928E-3</v>
      </c>
      <c r="N18" s="42"/>
    </row>
    <row r="19" spans="1:14" ht="16" thickBot="1">
      <c r="A19" s="6">
        <v>14</v>
      </c>
      <c r="B19" s="7" t="s">
        <v>29</v>
      </c>
      <c r="C19" s="22" t="s">
        <v>194</v>
      </c>
      <c r="D19" s="15">
        <v>0</v>
      </c>
      <c r="E19" s="15">
        <v>7</v>
      </c>
      <c r="F19" s="15">
        <v>14</v>
      </c>
      <c r="G19" s="15">
        <v>15</v>
      </c>
      <c r="H19" s="36">
        <f t="shared" si="5"/>
        <v>36</v>
      </c>
      <c r="I19" s="42">
        <v>0</v>
      </c>
      <c r="J19" s="42">
        <v>1</v>
      </c>
      <c r="K19" s="42">
        <f t="shared" si="1"/>
        <v>1</v>
      </c>
      <c r="L19" s="43">
        <f t="shared" si="2"/>
        <v>0</v>
      </c>
      <c r="M19" s="43">
        <f t="shared" si="3"/>
        <v>2.7777777777777776E-2</v>
      </c>
      <c r="N19" s="42"/>
    </row>
    <row r="20" spans="1:14" ht="16" thickBot="1">
      <c r="A20" s="6">
        <v>15</v>
      </c>
      <c r="B20" s="7" t="s">
        <v>30</v>
      </c>
      <c r="C20" s="22" t="s">
        <v>194</v>
      </c>
      <c r="D20" s="15">
        <v>0</v>
      </c>
      <c r="E20" s="15">
        <v>31</v>
      </c>
      <c r="F20" s="15">
        <v>62</v>
      </c>
      <c r="G20" s="15">
        <v>64</v>
      </c>
      <c r="H20" s="36">
        <f t="shared" si="5"/>
        <v>157</v>
      </c>
      <c r="I20" s="42">
        <v>8</v>
      </c>
      <c r="J20" s="42">
        <v>3</v>
      </c>
      <c r="K20" s="42">
        <f t="shared" si="1"/>
        <v>11</v>
      </c>
      <c r="L20" s="43">
        <f t="shared" si="2"/>
        <v>5.0955414012738856E-2</v>
      </c>
      <c r="M20" s="43">
        <f t="shared" si="3"/>
        <v>7.0063694267515922E-2</v>
      </c>
      <c r="N20" s="42"/>
    </row>
    <row r="21" spans="1:14" ht="16" thickBot="1">
      <c r="A21" s="6">
        <v>16</v>
      </c>
      <c r="B21" s="7" t="s">
        <v>31</v>
      </c>
      <c r="C21" s="22" t="s">
        <v>194</v>
      </c>
      <c r="D21" s="15">
        <v>0</v>
      </c>
      <c r="E21" s="15">
        <v>45</v>
      </c>
      <c r="F21" s="15">
        <v>90</v>
      </c>
      <c r="G21" s="15">
        <v>90</v>
      </c>
      <c r="H21" s="36">
        <f t="shared" si="5"/>
        <v>225</v>
      </c>
      <c r="I21" s="42">
        <v>68</v>
      </c>
      <c r="J21" s="42">
        <v>26</v>
      </c>
      <c r="K21" s="42">
        <f t="shared" si="1"/>
        <v>94</v>
      </c>
      <c r="L21" s="43">
        <f t="shared" si="2"/>
        <v>0.30222222222222223</v>
      </c>
      <c r="M21" s="43">
        <f t="shared" si="3"/>
        <v>0.4177777777777778</v>
      </c>
      <c r="N21" s="42"/>
    </row>
    <row r="22" spans="1:14" ht="16" thickBot="1">
      <c r="A22" s="6">
        <v>17</v>
      </c>
      <c r="B22" s="7" t="s">
        <v>32</v>
      </c>
      <c r="C22" s="22" t="s">
        <v>194</v>
      </c>
      <c r="D22" s="15">
        <v>0</v>
      </c>
      <c r="E22" s="15">
        <v>3</v>
      </c>
      <c r="F22" s="15">
        <v>6</v>
      </c>
      <c r="G22" s="15">
        <v>6</v>
      </c>
      <c r="H22" s="36">
        <f t="shared" ref="H22:H24" si="6">D22+E22+F22+G22</f>
        <v>15</v>
      </c>
      <c r="I22" s="42">
        <v>2</v>
      </c>
      <c r="J22" s="42">
        <v>0</v>
      </c>
      <c r="K22" s="42">
        <f t="shared" si="1"/>
        <v>2</v>
      </c>
      <c r="L22" s="43">
        <f t="shared" si="2"/>
        <v>0.13333333333333333</v>
      </c>
      <c r="M22" s="43">
        <f t="shared" si="3"/>
        <v>0.13333333333333333</v>
      </c>
      <c r="N22" s="42"/>
    </row>
    <row r="23" spans="1:14" ht="16" thickBot="1">
      <c r="A23" s="6">
        <v>18</v>
      </c>
      <c r="B23" s="7" t="s">
        <v>33</v>
      </c>
      <c r="C23" s="22" t="s">
        <v>194</v>
      </c>
      <c r="D23" s="15">
        <v>0</v>
      </c>
      <c r="E23" s="15">
        <v>88</v>
      </c>
      <c r="F23" s="15">
        <v>176</v>
      </c>
      <c r="G23" s="15">
        <v>176</v>
      </c>
      <c r="H23" s="36">
        <f t="shared" si="6"/>
        <v>440</v>
      </c>
      <c r="I23" s="42">
        <v>40</v>
      </c>
      <c r="J23" s="42">
        <v>0</v>
      </c>
      <c r="K23" s="42">
        <f t="shared" si="1"/>
        <v>40</v>
      </c>
      <c r="L23" s="43">
        <f t="shared" si="2"/>
        <v>9.0909090909090912E-2</v>
      </c>
      <c r="M23" s="43">
        <f t="shared" si="3"/>
        <v>9.0909090909090912E-2</v>
      </c>
      <c r="N23" s="42"/>
    </row>
    <row r="24" spans="1:14" ht="16" thickBot="1">
      <c r="A24" s="6">
        <v>19</v>
      </c>
      <c r="B24" s="7" t="s">
        <v>34</v>
      </c>
      <c r="C24" s="22" t="s">
        <v>194</v>
      </c>
      <c r="D24" s="15">
        <v>0</v>
      </c>
      <c r="E24" s="15">
        <v>60</v>
      </c>
      <c r="F24" s="15">
        <v>121</v>
      </c>
      <c r="G24" s="15">
        <v>123</v>
      </c>
      <c r="H24" s="36">
        <f t="shared" si="6"/>
        <v>304</v>
      </c>
      <c r="I24" s="42">
        <v>4</v>
      </c>
      <c r="J24" s="42">
        <v>0</v>
      </c>
      <c r="K24" s="42">
        <f t="shared" si="1"/>
        <v>4</v>
      </c>
      <c r="L24" s="43">
        <f t="shared" si="2"/>
        <v>1.3157894736842105E-2</v>
      </c>
      <c r="M24" s="43">
        <f t="shared" si="3"/>
        <v>1.3157894736842105E-2</v>
      </c>
      <c r="N24" s="42"/>
    </row>
    <row r="25" spans="1:14" ht="16" thickBot="1">
      <c r="A25" s="4">
        <v>20</v>
      </c>
      <c r="B25" s="5" t="s">
        <v>152</v>
      </c>
      <c r="C25" s="20"/>
      <c r="D25" s="21"/>
      <c r="E25" s="21"/>
      <c r="F25" s="21"/>
      <c r="G25" s="21"/>
      <c r="H25" s="40"/>
      <c r="I25" s="44"/>
      <c r="J25" s="44">
        <v>0</v>
      </c>
      <c r="K25" s="42">
        <f t="shared" si="1"/>
        <v>0</v>
      </c>
      <c r="L25" s="43"/>
      <c r="M25" s="43">
        <v>0</v>
      </c>
      <c r="N25" s="45"/>
    </row>
    <row r="26" spans="1:14" ht="15" thickBot="1">
      <c r="B26" s="2" t="s">
        <v>186</v>
      </c>
      <c r="C26" s="3">
        <f>SUM(C6:C25)</f>
        <v>0</v>
      </c>
      <c r="D26" s="24">
        <f>SUM(D7:D25)</f>
        <v>80</v>
      </c>
      <c r="E26" s="24">
        <f t="shared" ref="E26:H26" si="7">SUM(E7:E25)</f>
        <v>1184</v>
      </c>
      <c r="F26" s="24">
        <f t="shared" si="7"/>
        <v>1984</v>
      </c>
      <c r="G26" s="24">
        <f t="shared" si="7"/>
        <v>1958</v>
      </c>
      <c r="H26" s="41">
        <f t="shared" si="7"/>
        <v>5206</v>
      </c>
      <c r="I26" s="46">
        <f>SUM(I6:I25)</f>
        <v>280</v>
      </c>
      <c r="J26" s="46">
        <f>SUM(J6:J25)</f>
        <v>147</v>
      </c>
      <c r="K26" s="46">
        <f>SUM(K6:K25)</f>
        <v>427</v>
      </c>
      <c r="L26" s="47"/>
      <c r="M26" s="48"/>
      <c r="N26" s="46"/>
    </row>
  </sheetData>
  <mergeCells count="13">
    <mergeCell ref="B1:N1"/>
    <mergeCell ref="B2:N2"/>
    <mergeCell ref="B3:N3"/>
    <mergeCell ref="A4:A5"/>
    <mergeCell ref="B4:B5"/>
    <mergeCell ref="C4:C5"/>
    <mergeCell ref="D4:H4"/>
    <mergeCell ref="I4:I5"/>
    <mergeCell ref="L4:L5"/>
    <mergeCell ref="N4:N5"/>
    <mergeCell ref="J4:J5"/>
    <mergeCell ref="K4:K5"/>
    <mergeCell ref="M4:M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33"/>
  <dimension ref="A1:N26"/>
  <sheetViews>
    <sheetView zoomScale="90" zoomScaleNormal="90" workbookViewId="0">
      <selection activeCell="P17" sqref="P17"/>
    </sheetView>
  </sheetViews>
  <sheetFormatPr baseColWidth="10" defaultColWidth="11.453125" defaultRowHeight="14.5"/>
  <cols>
    <col min="2" max="2" width="18" bestFit="1" customWidth="1"/>
    <col min="3" max="3" width="11" bestFit="1" customWidth="1"/>
    <col min="4" max="8" width="13.08984375" customWidth="1"/>
    <col min="9" max="9" width="16.90625" hidden="1" customWidth="1"/>
    <col min="10" max="10" width="17" hidden="1" customWidth="1"/>
    <col min="11" max="11" width="16.90625" hidden="1" customWidth="1"/>
    <col min="12" max="12" width="20.6328125" hidden="1" customWidth="1"/>
    <col min="13" max="13" width="15.453125" hidden="1" customWidth="1"/>
    <col min="14" max="14" width="0" hidden="1" customWidth="1"/>
  </cols>
  <sheetData>
    <row r="1" spans="1:14" ht="37.5" customHeight="1" thickBot="1">
      <c r="B1" s="411" t="s">
        <v>187</v>
      </c>
      <c r="C1" s="411"/>
      <c r="D1" s="411"/>
      <c r="E1" s="411"/>
      <c r="F1" s="411"/>
      <c r="G1" s="411"/>
      <c r="H1" s="411"/>
      <c r="I1" s="411"/>
      <c r="J1" s="411"/>
      <c r="K1" s="411"/>
      <c r="L1" s="411"/>
      <c r="M1" s="411"/>
      <c r="N1" s="411"/>
    </row>
    <row r="2" spans="1:14" ht="16" thickBot="1">
      <c r="A2" s="421" t="s">
        <v>133</v>
      </c>
      <c r="B2" s="432" t="s">
        <v>177</v>
      </c>
      <c r="C2" s="434" t="s">
        <v>178</v>
      </c>
      <c r="D2" s="436" t="s">
        <v>179</v>
      </c>
      <c r="E2" s="437"/>
      <c r="F2" s="437"/>
      <c r="G2" s="437"/>
      <c r="H2" s="437"/>
      <c r="I2" s="430" t="s">
        <v>189</v>
      </c>
      <c r="J2" s="430" t="s">
        <v>190</v>
      </c>
      <c r="K2" s="430" t="s">
        <v>191</v>
      </c>
      <c r="L2" s="430" t="s">
        <v>182</v>
      </c>
      <c r="M2" s="430" t="s">
        <v>192</v>
      </c>
      <c r="N2" s="430" t="s">
        <v>193</v>
      </c>
    </row>
    <row r="3" spans="1:14" ht="23.25" customHeight="1" thickBot="1">
      <c r="A3" s="422"/>
      <c r="B3" s="433"/>
      <c r="C3" s="435"/>
      <c r="D3" s="167" t="s">
        <v>6</v>
      </c>
      <c r="E3" s="169" t="s">
        <v>7</v>
      </c>
      <c r="F3" s="169" t="s">
        <v>8</v>
      </c>
      <c r="G3" s="169" t="s">
        <v>9</v>
      </c>
      <c r="H3" s="168" t="s">
        <v>184</v>
      </c>
      <c r="I3" s="431"/>
      <c r="J3" s="431"/>
      <c r="K3" s="431"/>
      <c r="L3" s="431"/>
      <c r="M3" s="431"/>
      <c r="N3" s="431"/>
    </row>
    <row r="4" spans="1:14" ht="16" thickBot="1">
      <c r="A4" s="6">
        <v>1</v>
      </c>
      <c r="B4" s="7" t="s">
        <v>15</v>
      </c>
      <c r="C4" s="22" t="s">
        <v>194</v>
      </c>
      <c r="D4" s="28">
        <v>0</v>
      </c>
      <c r="E4" s="28">
        <v>0</v>
      </c>
      <c r="F4" s="28">
        <v>112</v>
      </c>
      <c r="G4" s="28">
        <v>225</v>
      </c>
      <c r="H4" s="29">
        <f t="shared" ref="H4" si="0">D4+E4+F4+G4</f>
        <v>337</v>
      </c>
      <c r="I4" s="42">
        <v>7</v>
      </c>
      <c r="J4" s="42">
        <v>1</v>
      </c>
      <c r="K4" s="42">
        <f>+I4+J4</f>
        <v>8</v>
      </c>
      <c r="L4" s="43">
        <f>+I4/H4</f>
        <v>2.0771513353115726E-2</v>
      </c>
      <c r="M4" s="43">
        <f>+K4/H4</f>
        <v>2.3738872403560832E-2</v>
      </c>
      <c r="N4" s="42"/>
    </row>
    <row r="5" spans="1:14" ht="16" thickBot="1">
      <c r="A5" s="6">
        <v>2</v>
      </c>
      <c r="B5" s="7" t="s">
        <v>16</v>
      </c>
      <c r="C5" s="22" t="s">
        <v>194</v>
      </c>
      <c r="D5" s="28">
        <v>0</v>
      </c>
      <c r="E5" s="28">
        <v>0</v>
      </c>
      <c r="F5" s="28">
        <v>42</v>
      </c>
      <c r="G5" s="28">
        <v>84</v>
      </c>
      <c r="H5" s="30">
        <f>SUM(D5:G5)</f>
        <v>126</v>
      </c>
      <c r="I5" s="42">
        <v>24</v>
      </c>
      <c r="J5" s="42">
        <v>15</v>
      </c>
      <c r="K5" s="42">
        <f t="shared" ref="K5:K23" si="1">+I5+J5</f>
        <v>39</v>
      </c>
      <c r="L5" s="43">
        <f t="shared" ref="L5:L22" si="2">+I5/H5</f>
        <v>0.19047619047619047</v>
      </c>
      <c r="M5" s="43">
        <f t="shared" ref="M5:M22" si="3">+K5/H5</f>
        <v>0.30952380952380953</v>
      </c>
      <c r="N5" s="42"/>
    </row>
    <row r="6" spans="1:14" ht="16" thickBot="1">
      <c r="A6" s="6">
        <v>3</v>
      </c>
      <c r="B6" s="7" t="s">
        <v>18</v>
      </c>
      <c r="C6" s="22" t="s">
        <v>194</v>
      </c>
      <c r="D6" s="28">
        <v>0</v>
      </c>
      <c r="E6" s="28">
        <v>0</v>
      </c>
      <c r="F6" s="28">
        <v>9</v>
      </c>
      <c r="G6" s="28">
        <v>19</v>
      </c>
      <c r="H6" s="29">
        <f t="shared" ref="H6:H22" si="4">D6+E6+F6+G6</f>
        <v>28</v>
      </c>
      <c r="I6" s="42">
        <v>4</v>
      </c>
      <c r="J6" s="42">
        <v>0</v>
      </c>
      <c r="K6" s="42">
        <f t="shared" si="1"/>
        <v>4</v>
      </c>
      <c r="L6" s="43">
        <f t="shared" si="2"/>
        <v>0.14285714285714285</v>
      </c>
      <c r="M6" s="43">
        <f t="shared" si="3"/>
        <v>0.14285714285714285</v>
      </c>
      <c r="N6" s="42"/>
    </row>
    <row r="7" spans="1:14" ht="16" thickBot="1">
      <c r="A7" s="6">
        <v>4</v>
      </c>
      <c r="B7" s="7" t="s">
        <v>19</v>
      </c>
      <c r="C7" s="22" t="s">
        <v>194</v>
      </c>
      <c r="D7" s="28">
        <v>0</v>
      </c>
      <c r="E7" s="28">
        <v>0</v>
      </c>
      <c r="F7" s="28">
        <v>63</v>
      </c>
      <c r="G7" s="28">
        <v>127</v>
      </c>
      <c r="H7" s="29">
        <f t="shared" si="4"/>
        <v>190</v>
      </c>
      <c r="I7" s="42">
        <v>0</v>
      </c>
      <c r="J7" s="42">
        <v>0</v>
      </c>
      <c r="K7" s="42">
        <f t="shared" si="1"/>
        <v>0</v>
      </c>
      <c r="L7" s="43">
        <f t="shared" si="2"/>
        <v>0</v>
      </c>
      <c r="M7" s="43">
        <f t="shared" si="3"/>
        <v>0</v>
      </c>
      <c r="N7" s="42"/>
    </row>
    <row r="8" spans="1:14" ht="16" thickBot="1">
      <c r="A8" s="6">
        <v>5</v>
      </c>
      <c r="B8" s="7" t="s">
        <v>20</v>
      </c>
      <c r="C8" s="22" t="s">
        <v>194</v>
      </c>
      <c r="D8" s="28">
        <v>60</v>
      </c>
      <c r="E8" s="28">
        <v>0</v>
      </c>
      <c r="F8" s="28">
        <v>92</v>
      </c>
      <c r="G8" s="28">
        <v>92</v>
      </c>
      <c r="H8" s="29">
        <f t="shared" si="4"/>
        <v>244</v>
      </c>
      <c r="I8" s="42">
        <v>12</v>
      </c>
      <c r="J8" s="42">
        <v>30</v>
      </c>
      <c r="K8" s="42">
        <f t="shared" si="1"/>
        <v>42</v>
      </c>
      <c r="L8" s="43">
        <f t="shared" si="2"/>
        <v>4.9180327868852458E-2</v>
      </c>
      <c r="M8" s="43">
        <f t="shared" si="3"/>
        <v>0.1721311475409836</v>
      </c>
      <c r="N8" s="42"/>
    </row>
    <row r="9" spans="1:14" ht="16" thickBot="1">
      <c r="A9" s="6">
        <v>6</v>
      </c>
      <c r="B9" s="7" t="s">
        <v>21</v>
      </c>
      <c r="C9" s="22" t="s">
        <v>194</v>
      </c>
      <c r="D9" s="28">
        <v>0</v>
      </c>
      <c r="E9" s="28">
        <v>0</v>
      </c>
      <c r="F9" s="28">
        <v>9</v>
      </c>
      <c r="G9" s="28">
        <v>19</v>
      </c>
      <c r="H9" s="29">
        <f t="shared" si="4"/>
        <v>28</v>
      </c>
      <c r="I9" s="42">
        <v>11</v>
      </c>
      <c r="J9" s="42">
        <v>0</v>
      </c>
      <c r="K9" s="42">
        <f t="shared" si="1"/>
        <v>11</v>
      </c>
      <c r="L9" s="43">
        <f t="shared" si="2"/>
        <v>0.39285714285714285</v>
      </c>
      <c r="M9" s="43">
        <f t="shared" si="3"/>
        <v>0.39285714285714285</v>
      </c>
      <c r="N9" s="42"/>
    </row>
    <row r="10" spans="1:14" ht="16" thickBot="1">
      <c r="A10" s="6">
        <v>7</v>
      </c>
      <c r="B10" s="7" t="s">
        <v>22</v>
      </c>
      <c r="C10" s="22" t="s">
        <v>194</v>
      </c>
      <c r="D10" s="28">
        <v>0</v>
      </c>
      <c r="E10" s="28">
        <v>0</v>
      </c>
      <c r="F10" s="28">
        <v>34</v>
      </c>
      <c r="G10" s="28">
        <v>69</v>
      </c>
      <c r="H10" s="29">
        <f t="shared" si="4"/>
        <v>103</v>
      </c>
      <c r="I10" s="42">
        <v>13</v>
      </c>
      <c r="J10" s="42">
        <v>0</v>
      </c>
      <c r="K10" s="42">
        <f t="shared" si="1"/>
        <v>13</v>
      </c>
      <c r="L10" s="43">
        <f t="shared" si="2"/>
        <v>0.12621359223300971</v>
      </c>
      <c r="M10" s="43">
        <f t="shared" si="3"/>
        <v>0.12621359223300971</v>
      </c>
      <c r="N10" s="42"/>
    </row>
    <row r="11" spans="1:14" ht="16" thickBot="1">
      <c r="A11" s="6">
        <v>8</v>
      </c>
      <c r="B11" s="7" t="s">
        <v>23</v>
      </c>
      <c r="C11" s="22" t="s">
        <v>194</v>
      </c>
      <c r="D11" s="28">
        <v>0</v>
      </c>
      <c r="E11" s="28">
        <v>0</v>
      </c>
      <c r="F11" s="28">
        <v>134</v>
      </c>
      <c r="G11" s="28">
        <v>269</v>
      </c>
      <c r="H11" s="29">
        <f t="shared" si="4"/>
        <v>403</v>
      </c>
      <c r="I11" s="42">
        <v>58</v>
      </c>
      <c r="J11" s="42">
        <v>54</v>
      </c>
      <c r="K11" s="42">
        <f t="shared" si="1"/>
        <v>112</v>
      </c>
      <c r="L11" s="43">
        <f t="shared" si="2"/>
        <v>0.14392059553349876</v>
      </c>
      <c r="M11" s="43">
        <f t="shared" si="3"/>
        <v>0.27791563275434245</v>
      </c>
      <c r="N11" s="42"/>
    </row>
    <row r="12" spans="1:14" ht="16" thickBot="1">
      <c r="A12" s="6">
        <v>9</v>
      </c>
      <c r="B12" s="7" t="s">
        <v>24</v>
      </c>
      <c r="C12" s="22" t="s">
        <v>194</v>
      </c>
      <c r="D12" s="28">
        <v>0</v>
      </c>
      <c r="E12" s="28">
        <v>0</v>
      </c>
      <c r="F12" s="28">
        <v>31</v>
      </c>
      <c r="G12" s="28">
        <v>63</v>
      </c>
      <c r="H12" s="29">
        <f t="shared" si="4"/>
        <v>94</v>
      </c>
      <c r="I12" s="42">
        <v>0</v>
      </c>
      <c r="J12" s="42">
        <v>14</v>
      </c>
      <c r="K12" s="42">
        <f t="shared" si="1"/>
        <v>14</v>
      </c>
      <c r="L12" s="43">
        <f t="shared" si="2"/>
        <v>0</v>
      </c>
      <c r="M12" s="43">
        <f t="shared" si="3"/>
        <v>0.14893617021276595</v>
      </c>
      <c r="N12" s="42"/>
    </row>
    <row r="13" spans="1:14" ht="16" thickBot="1">
      <c r="A13" s="6">
        <v>10</v>
      </c>
      <c r="B13" s="7" t="s">
        <v>25</v>
      </c>
      <c r="C13" s="22" t="s">
        <v>194</v>
      </c>
      <c r="D13" s="31">
        <v>0</v>
      </c>
      <c r="E13" s="31">
        <v>0</v>
      </c>
      <c r="F13" s="31">
        <v>145</v>
      </c>
      <c r="G13" s="31">
        <v>290</v>
      </c>
      <c r="H13" s="32">
        <f t="shared" si="4"/>
        <v>435</v>
      </c>
      <c r="I13" s="42">
        <v>0</v>
      </c>
      <c r="J13" s="42">
        <v>0</v>
      </c>
      <c r="K13" s="42">
        <f t="shared" si="1"/>
        <v>0</v>
      </c>
      <c r="L13" s="43">
        <f t="shared" si="2"/>
        <v>0</v>
      </c>
      <c r="M13" s="43">
        <f t="shared" si="3"/>
        <v>0</v>
      </c>
      <c r="N13" s="42"/>
    </row>
    <row r="14" spans="1:14" ht="16" thickBot="1">
      <c r="A14" s="6">
        <v>11</v>
      </c>
      <c r="B14" s="7" t="s">
        <v>26</v>
      </c>
      <c r="C14" s="22" t="s">
        <v>194</v>
      </c>
      <c r="D14" s="31">
        <v>20</v>
      </c>
      <c r="E14" s="31">
        <v>0</v>
      </c>
      <c r="F14" s="31">
        <v>300</v>
      </c>
      <c r="G14" s="31">
        <v>300</v>
      </c>
      <c r="H14" s="33">
        <f t="shared" si="4"/>
        <v>620</v>
      </c>
      <c r="I14" s="42">
        <v>26</v>
      </c>
      <c r="J14" s="42">
        <v>3</v>
      </c>
      <c r="K14" s="42">
        <f t="shared" si="1"/>
        <v>29</v>
      </c>
      <c r="L14" s="43">
        <f t="shared" si="2"/>
        <v>4.1935483870967745E-2</v>
      </c>
      <c r="M14" s="43">
        <f t="shared" si="3"/>
        <v>4.6774193548387098E-2</v>
      </c>
      <c r="N14" s="42"/>
    </row>
    <row r="15" spans="1:14" ht="16" thickBot="1">
      <c r="A15" s="6">
        <v>12</v>
      </c>
      <c r="B15" s="7" t="s">
        <v>27</v>
      </c>
      <c r="C15" s="22" t="s">
        <v>194</v>
      </c>
      <c r="D15" s="31">
        <v>0</v>
      </c>
      <c r="E15" s="31">
        <v>0</v>
      </c>
      <c r="F15" s="31">
        <v>39</v>
      </c>
      <c r="G15" s="31">
        <v>78</v>
      </c>
      <c r="H15" s="29">
        <f t="shared" si="4"/>
        <v>117</v>
      </c>
      <c r="I15" s="42">
        <v>2</v>
      </c>
      <c r="J15" s="42">
        <v>0</v>
      </c>
      <c r="K15" s="42">
        <f t="shared" si="1"/>
        <v>2</v>
      </c>
      <c r="L15" s="43">
        <f t="shared" si="2"/>
        <v>1.7094017094017096E-2</v>
      </c>
      <c r="M15" s="43">
        <f t="shared" si="3"/>
        <v>1.7094017094017096E-2</v>
      </c>
      <c r="N15" s="42"/>
    </row>
    <row r="16" spans="1:14" ht="16" thickBot="1">
      <c r="A16" s="6">
        <v>13</v>
      </c>
      <c r="B16" s="7" t="s">
        <v>28</v>
      </c>
      <c r="C16" s="22" t="s">
        <v>194</v>
      </c>
      <c r="D16" s="28">
        <v>0</v>
      </c>
      <c r="E16" s="28">
        <v>0</v>
      </c>
      <c r="F16" s="28">
        <v>52</v>
      </c>
      <c r="G16" s="28">
        <v>105</v>
      </c>
      <c r="H16" s="29">
        <f t="shared" si="4"/>
        <v>157</v>
      </c>
      <c r="I16" s="42">
        <v>1</v>
      </c>
      <c r="J16" s="42">
        <v>0</v>
      </c>
      <c r="K16" s="42">
        <f t="shared" si="1"/>
        <v>1</v>
      </c>
      <c r="L16" s="43">
        <f t="shared" si="2"/>
        <v>6.369426751592357E-3</v>
      </c>
      <c r="M16" s="43">
        <f t="shared" si="3"/>
        <v>6.369426751592357E-3</v>
      </c>
      <c r="N16" s="42"/>
    </row>
    <row r="17" spans="1:14" ht="16" thickBot="1">
      <c r="A17" s="6">
        <v>14</v>
      </c>
      <c r="B17" s="7" t="s">
        <v>29</v>
      </c>
      <c r="C17" s="22" t="s">
        <v>194</v>
      </c>
      <c r="D17" s="28">
        <v>0</v>
      </c>
      <c r="E17" s="28">
        <v>0</v>
      </c>
      <c r="F17" s="28">
        <v>7</v>
      </c>
      <c r="G17" s="28">
        <v>14</v>
      </c>
      <c r="H17" s="29">
        <f t="shared" si="4"/>
        <v>21</v>
      </c>
      <c r="I17" s="42">
        <v>0</v>
      </c>
      <c r="J17" s="42">
        <v>1</v>
      </c>
      <c r="K17" s="42">
        <f t="shared" si="1"/>
        <v>1</v>
      </c>
      <c r="L17" s="43">
        <f t="shared" si="2"/>
        <v>0</v>
      </c>
      <c r="M17" s="43">
        <f t="shared" si="3"/>
        <v>4.7619047619047616E-2</v>
      </c>
      <c r="N17" s="42"/>
    </row>
    <row r="18" spans="1:14" ht="16" thickBot="1">
      <c r="A18" s="6">
        <v>15</v>
      </c>
      <c r="B18" s="7" t="s">
        <v>30</v>
      </c>
      <c r="C18" s="22" t="s">
        <v>194</v>
      </c>
      <c r="D18" s="28">
        <v>0</v>
      </c>
      <c r="E18" s="28">
        <v>0</v>
      </c>
      <c r="F18" s="28">
        <v>31</v>
      </c>
      <c r="G18" s="28">
        <v>62</v>
      </c>
      <c r="H18" s="29">
        <f t="shared" si="4"/>
        <v>93</v>
      </c>
      <c r="I18" s="42">
        <v>8</v>
      </c>
      <c r="J18" s="42">
        <v>3</v>
      </c>
      <c r="K18" s="42">
        <f t="shared" si="1"/>
        <v>11</v>
      </c>
      <c r="L18" s="43">
        <f t="shared" si="2"/>
        <v>8.6021505376344093E-2</v>
      </c>
      <c r="M18" s="43">
        <f t="shared" si="3"/>
        <v>0.11827956989247312</v>
      </c>
      <c r="N18" s="42"/>
    </row>
    <row r="19" spans="1:14" ht="16" thickBot="1">
      <c r="A19" s="6">
        <v>16</v>
      </c>
      <c r="B19" s="7" t="s">
        <v>31</v>
      </c>
      <c r="C19" s="22" t="s">
        <v>194</v>
      </c>
      <c r="D19" s="28">
        <v>0</v>
      </c>
      <c r="E19" s="28">
        <v>0</v>
      </c>
      <c r="F19" s="28">
        <v>45</v>
      </c>
      <c r="G19" s="28">
        <v>90</v>
      </c>
      <c r="H19" s="29">
        <f t="shared" si="4"/>
        <v>135</v>
      </c>
      <c r="I19" s="42">
        <v>68</v>
      </c>
      <c r="J19" s="42">
        <v>26</v>
      </c>
      <c r="K19" s="42">
        <f t="shared" si="1"/>
        <v>94</v>
      </c>
      <c r="L19" s="43">
        <f t="shared" si="2"/>
        <v>0.50370370370370365</v>
      </c>
      <c r="M19" s="43">
        <f t="shared" si="3"/>
        <v>0.6962962962962963</v>
      </c>
      <c r="N19" s="42"/>
    </row>
    <row r="20" spans="1:14" ht="16" thickBot="1">
      <c r="A20" s="6">
        <v>17</v>
      </c>
      <c r="B20" s="7" t="s">
        <v>32</v>
      </c>
      <c r="C20" s="22" t="s">
        <v>194</v>
      </c>
      <c r="D20" s="28">
        <v>0</v>
      </c>
      <c r="E20" s="28">
        <v>0</v>
      </c>
      <c r="F20" s="28">
        <v>3</v>
      </c>
      <c r="G20" s="28">
        <v>6</v>
      </c>
      <c r="H20" s="29">
        <f t="shared" si="4"/>
        <v>9</v>
      </c>
      <c r="I20" s="42">
        <v>2</v>
      </c>
      <c r="J20" s="42">
        <v>0</v>
      </c>
      <c r="K20" s="42">
        <f t="shared" si="1"/>
        <v>2</v>
      </c>
      <c r="L20" s="43">
        <f t="shared" si="2"/>
        <v>0.22222222222222221</v>
      </c>
      <c r="M20" s="43">
        <f t="shared" si="3"/>
        <v>0.22222222222222221</v>
      </c>
      <c r="N20" s="42"/>
    </row>
    <row r="21" spans="1:14" ht="16" thickBot="1">
      <c r="A21" s="6">
        <v>18</v>
      </c>
      <c r="B21" s="7" t="s">
        <v>33</v>
      </c>
      <c r="C21" s="22" t="s">
        <v>194</v>
      </c>
      <c r="D21" s="28">
        <v>0</v>
      </c>
      <c r="E21" s="28">
        <v>0</v>
      </c>
      <c r="F21" s="28">
        <v>88</v>
      </c>
      <c r="G21" s="28">
        <v>176</v>
      </c>
      <c r="H21" s="29">
        <f t="shared" si="4"/>
        <v>264</v>
      </c>
      <c r="I21" s="42">
        <v>40</v>
      </c>
      <c r="J21" s="42">
        <v>0</v>
      </c>
      <c r="K21" s="42">
        <f t="shared" si="1"/>
        <v>40</v>
      </c>
      <c r="L21" s="43">
        <f t="shared" si="2"/>
        <v>0.15151515151515152</v>
      </c>
      <c r="M21" s="43">
        <f t="shared" si="3"/>
        <v>0.15151515151515152</v>
      </c>
      <c r="N21" s="42"/>
    </row>
    <row r="22" spans="1:14" ht="16" thickBot="1">
      <c r="A22" s="6">
        <v>19</v>
      </c>
      <c r="B22" s="7" t="s">
        <v>34</v>
      </c>
      <c r="C22" s="22" t="s">
        <v>194</v>
      </c>
      <c r="D22" s="28">
        <v>0</v>
      </c>
      <c r="E22" s="28">
        <v>0</v>
      </c>
      <c r="F22" s="28">
        <v>60</v>
      </c>
      <c r="G22" s="28">
        <v>121</v>
      </c>
      <c r="H22" s="29">
        <f t="shared" si="4"/>
        <v>181</v>
      </c>
      <c r="I22" s="42">
        <v>4</v>
      </c>
      <c r="J22" s="42">
        <v>0</v>
      </c>
      <c r="K22" s="42">
        <f t="shared" si="1"/>
        <v>4</v>
      </c>
      <c r="L22" s="43">
        <f t="shared" si="2"/>
        <v>2.2099447513812154E-2</v>
      </c>
      <c r="M22" s="43">
        <f t="shared" si="3"/>
        <v>2.2099447513812154E-2</v>
      </c>
      <c r="N22" s="42"/>
    </row>
    <row r="23" spans="1:14" ht="16" thickBot="1">
      <c r="A23" s="4">
        <v>20</v>
      </c>
      <c r="B23" s="5" t="s">
        <v>152</v>
      </c>
      <c r="C23" s="49"/>
      <c r="D23" s="51"/>
      <c r="E23" s="51"/>
      <c r="F23" s="51"/>
      <c r="G23" s="51"/>
      <c r="H23" s="51"/>
      <c r="I23" s="44"/>
      <c r="J23" s="44">
        <v>0</v>
      </c>
      <c r="K23" s="42">
        <f t="shared" si="1"/>
        <v>0</v>
      </c>
      <c r="L23" s="43"/>
      <c r="M23" s="43">
        <v>0</v>
      </c>
      <c r="N23" s="45"/>
    </row>
    <row r="24" spans="1:14" ht="15" thickBot="1">
      <c r="B24" s="2" t="s">
        <v>186</v>
      </c>
      <c r="C24" s="50">
        <f>SUM(C4:C23)</f>
        <v>0</v>
      </c>
      <c r="D24" s="52">
        <f>SUM(D5:D23)</f>
        <v>80</v>
      </c>
      <c r="E24" s="52">
        <f t="shared" ref="E24:H24" si="5">SUM(E5:E23)</f>
        <v>0</v>
      </c>
      <c r="F24" s="52">
        <f t="shared" si="5"/>
        <v>1184</v>
      </c>
      <c r="G24" s="52">
        <f t="shared" si="5"/>
        <v>1984</v>
      </c>
      <c r="H24" s="52">
        <f t="shared" si="5"/>
        <v>3248</v>
      </c>
      <c r="I24" s="46">
        <f>SUM(I4:I23)</f>
        <v>280</v>
      </c>
      <c r="J24" s="46">
        <f>SUM(J4:J23)</f>
        <v>147</v>
      </c>
      <c r="K24" s="46">
        <f>SUM(K4:K23)</f>
        <v>427</v>
      </c>
      <c r="L24" s="47"/>
      <c r="M24" s="48"/>
      <c r="N24" s="46"/>
    </row>
    <row r="26" spans="1:14">
      <c r="I26" s="53">
        <f>'Act.Adtivas Primera Instancia'!H26-'PROPUESTA DE AJUSTE'!H24</f>
        <v>1958</v>
      </c>
      <c r="J26" t="s">
        <v>204</v>
      </c>
    </row>
  </sheetData>
  <mergeCells count="11">
    <mergeCell ref="A2:A3"/>
    <mergeCell ref="B2:B3"/>
    <mergeCell ref="C2:C3"/>
    <mergeCell ref="D2:H2"/>
    <mergeCell ref="I2:I3"/>
    <mergeCell ref="B1:N1"/>
    <mergeCell ref="K2:K3"/>
    <mergeCell ref="L2:L3"/>
    <mergeCell ref="M2:M3"/>
    <mergeCell ref="N2:N3"/>
    <mergeCell ref="J2:J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9">
    <tabColor theme="6" tint="0.39997558519241921"/>
  </sheetPr>
  <dimension ref="A1:AO40"/>
  <sheetViews>
    <sheetView topLeftCell="A3" zoomScaleNormal="100" zoomScaleSheetLayoutView="80" workbookViewId="0">
      <selection activeCell="P17" sqref="P17"/>
    </sheetView>
  </sheetViews>
  <sheetFormatPr baseColWidth="10" defaultColWidth="9" defaultRowHeight="14.5"/>
  <cols>
    <col min="1" max="1" width="9" style="112"/>
    <col min="2" max="2" width="5.54296875" style="109" customWidth="1"/>
    <col min="3" max="3" width="19.90625" style="109" customWidth="1"/>
    <col min="4" max="4" width="18" style="110" customWidth="1"/>
    <col min="5" max="5" width="12.453125" style="109" customWidth="1"/>
    <col min="6" max="13" width="7.6328125" style="110" customWidth="1"/>
    <col min="14" max="14" width="10.453125" style="110" customWidth="1"/>
    <col min="15" max="15" width="8.54296875" style="110" customWidth="1"/>
    <col min="16" max="16" width="10.6328125" style="110" customWidth="1"/>
    <col min="17" max="17" width="10.08984375" style="110" customWidth="1"/>
    <col min="18" max="18" width="9" style="151"/>
    <col min="19" max="19" width="9" style="112"/>
    <col min="20" max="20" width="32.6328125" style="112" customWidth="1"/>
    <col min="21" max="21" width="21.6328125" style="112" customWidth="1"/>
    <col min="22" max="22" width="26.6328125" style="112" customWidth="1"/>
    <col min="23" max="23" width="26.36328125" style="112" customWidth="1"/>
    <col min="24" max="41" width="9" style="112"/>
    <col min="42" max="16384" width="9" style="109"/>
  </cols>
  <sheetData>
    <row r="1" spans="2:21" s="112" customFormat="1" ht="15" thickBot="1">
      <c r="D1" s="113"/>
      <c r="F1" s="113"/>
      <c r="G1" s="113"/>
      <c r="H1" s="113"/>
      <c r="I1" s="113"/>
      <c r="J1" s="113"/>
      <c r="K1" s="113"/>
      <c r="L1" s="113"/>
      <c r="M1" s="113"/>
      <c r="N1" s="113"/>
      <c r="O1" s="113"/>
      <c r="P1" s="113"/>
      <c r="Q1" s="113"/>
      <c r="R1" s="151"/>
    </row>
    <row r="2" spans="2:21" ht="50.25" customHeight="1" thickBot="1">
      <c r="B2" s="367" t="s">
        <v>205</v>
      </c>
      <c r="C2" s="368"/>
      <c r="D2" s="368"/>
      <c r="E2" s="368"/>
      <c r="F2" s="368"/>
      <c r="G2" s="368"/>
      <c r="H2" s="368"/>
      <c r="I2" s="368"/>
      <c r="J2" s="368"/>
      <c r="K2" s="368"/>
      <c r="L2" s="368"/>
      <c r="M2" s="368"/>
      <c r="N2" s="368"/>
      <c r="O2" s="368"/>
      <c r="P2" s="368"/>
      <c r="Q2" s="369"/>
    </row>
    <row r="3" spans="2:21" s="112" customFormat="1" ht="10.5" customHeight="1" thickBot="1">
      <c r="C3" s="385"/>
      <c r="D3" s="372"/>
      <c r="E3" s="372"/>
      <c r="F3" s="372"/>
      <c r="G3" s="372"/>
      <c r="H3" s="372"/>
      <c r="I3" s="372"/>
      <c r="J3" s="372"/>
      <c r="K3" s="372"/>
      <c r="L3" s="372"/>
      <c r="M3" s="372"/>
      <c r="N3" s="372"/>
      <c r="O3" s="372"/>
      <c r="P3" s="372"/>
      <c r="Q3" s="372"/>
      <c r="R3" s="151"/>
    </row>
    <row r="4" spans="2:21" ht="27" customHeight="1">
      <c r="B4" s="399" t="s">
        <v>133</v>
      </c>
      <c r="C4" s="401" t="s">
        <v>134</v>
      </c>
      <c r="D4" s="401" t="s">
        <v>169</v>
      </c>
      <c r="E4" s="403" t="s">
        <v>136</v>
      </c>
      <c r="F4" s="401" t="s">
        <v>137</v>
      </c>
      <c r="G4" s="401"/>
      <c r="H4" s="401"/>
      <c r="I4" s="401"/>
      <c r="J4" s="401"/>
      <c r="K4" s="401"/>
      <c r="L4" s="401"/>
      <c r="M4" s="401"/>
      <c r="N4" s="401"/>
      <c r="O4" s="401"/>
      <c r="P4" s="401"/>
      <c r="Q4" s="405"/>
    </row>
    <row r="5" spans="2:21" ht="30" customHeight="1">
      <c r="B5" s="400"/>
      <c r="C5" s="402"/>
      <c r="D5" s="402"/>
      <c r="E5" s="404"/>
      <c r="F5" s="162" t="s">
        <v>139</v>
      </c>
      <c r="G5" s="162" t="s">
        <v>140</v>
      </c>
      <c r="H5" s="162" t="s">
        <v>141</v>
      </c>
      <c r="I5" s="162" t="s">
        <v>142</v>
      </c>
      <c r="J5" s="162" t="s">
        <v>143</v>
      </c>
      <c r="K5" s="162" t="s">
        <v>144</v>
      </c>
      <c r="L5" s="162" t="s">
        <v>145</v>
      </c>
      <c r="M5" s="162" t="s">
        <v>146</v>
      </c>
      <c r="N5" s="162" t="s">
        <v>147</v>
      </c>
      <c r="O5" s="162" t="s">
        <v>148</v>
      </c>
      <c r="P5" s="162" t="s">
        <v>149</v>
      </c>
      <c r="Q5" s="147" t="s">
        <v>150</v>
      </c>
    </row>
    <row r="6" spans="2:21" ht="15.5">
      <c r="B6" s="123">
        <v>1</v>
      </c>
      <c r="C6" s="124" t="s">
        <v>15</v>
      </c>
      <c r="D6" s="125"/>
      <c r="E6" s="126">
        <f>SUM(F6:Q6)</f>
        <v>44</v>
      </c>
      <c r="F6" s="126">
        <v>2</v>
      </c>
      <c r="G6" s="126">
        <v>3</v>
      </c>
      <c r="H6" s="126">
        <v>4</v>
      </c>
      <c r="I6" s="126">
        <v>4</v>
      </c>
      <c r="J6" s="126">
        <v>4</v>
      </c>
      <c r="K6" s="126">
        <v>4</v>
      </c>
      <c r="L6" s="126">
        <v>4</v>
      </c>
      <c r="M6" s="126">
        <v>4</v>
      </c>
      <c r="N6" s="126">
        <v>4</v>
      </c>
      <c r="O6" s="126">
        <v>4</v>
      </c>
      <c r="P6" s="126">
        <v>4</v>
      </c>
      <c r="Q6" s="141">
        <v>3</v>
      </c>
      <c r="R6" s="152"/>
      <c r="S6" s="116"/>
      <c r="T6" s="116"/>
      <c r="U6" s="116"/>
    </row>
    <row r="7" spans="2:21" ht="15.5">
      <c r="B7" s="128">
        <v>2</v>
      </c>
      <c r="C7" s="129" t="s">
        <v>16</v>
      </c>
      <c r="D7" s="130"/>
      <c r="E7" s="131">
        <f t="shared" ref="E7:E10" si="0">SUM(F7:Q7)</f>
        <v>44</v>
      </c>
      <c r="F7" s="131">
        <v>2</v>
      </c>
      <c r="G7" s="131">
        <v>3</v>
      </c>
      <c r="H7" s="131">
        <v>4</v>
      </c>
      <c r="I7" s="131">
        <v>4</v>
      </c>
      <c r="J7" s="131">
        <v>4</v>
      </c>
      <c r="K7" s="131">
        <v>4</v>
      </c>
      <c r="L7" s="131">
        <v>4</v>
      </c>
      <c r="M7" s="131">
        <v>4</v>
      </c>
      <c r="N7" s="131">
        <v>4</v>
      </c>
      <c r="O7" s="131">
        <v>4</v>
      </c>
      <c r="P7" s="131">
        <v>4</v>
      </c>
      <c r="Q7" s="138">
        <v>3</v>
      </c>
    </row>
    <row r="8" spans="2:21" ht="15.5">
      <c r="B8" s="128">
        <v>3</v>
      </c>
      <c r="C8" s="129" t="s">
        <v>18</v>
      </c>
      <c r="D8" s="130"/>
      <c r="E8" s="131">
        <f t="shared" si="0"/>
        <v>44</v>
      </c>
      <c r="F8" s="131">
        <v>2</v>
      </c>
      <c r="G8" s="131">
        <v>3</v>
      </c>
      <c r="H8" s="131">
        <v>4</v>
      </c>
      <c r="I8" s="131">
        <v>4</v>
      </c>
      <c r="J8" s="131">
        <v>4</v>
      </c>
      <c r="K8" s="131">
        <v>4</v>
      </c>
      <c r="L8" s="131">
        <v>4</v>
      </c>
      <c r="M8" s="131">
        <v>4</v>
      </c>
      <c r="N8" s="131">
        <v>4</v>
      </c>
      <c r="O8" s="131">
        <v>4</v>
      </c>
      <c r="P8" s="131">
        <v>4</v>
      </c>
      <c r="Q8" s="138">
        <v>3</v>
      </c>
    </row>
    <row r="9" spans="2:21" ht="15.5">
      <c r="B9" s="128">
        <v>4</v>
      </c>
      <c r="C9" s="129" t="s">
        <v>19</v>
      </c>
      <c r="D9" s="130"/>
      <c r="E9" s="131">
        <f t="shared" si="0"/>
        <v>33</v>
      </c>
      <c r="F9" s="131">
        <v>2</v>
      </c>
      <c r="G9" s="131">
        <v>2</v>
      </c>
      <c r="H9" s="131">
        <v>3</v>
      </c>
      <c r="I9" s="131">
        <v>3</v>
      </c>
      <c r="J9" s="131">
        <v>3</v>
      </c>
      <c r="K9" s="131">
        <v>3</v>
      </c>
      <c r="L9" s="131">
        <v>3</v>
      </c>
      <c r="M9" s="131">
        <v>3</v>
      </c>
      <c r="N9" s="131">
        <v>3</v>
      </c>
      <c r="O9" s="131">
        <v>3</v>
      </c>
      <c r="P9" s="131">
        <v>3</v>
      </c>
      <c r="Q9" s="138">
        <v>2</v>
      </c>
    </row>
    <row r="10" spans="2:21" ht="16" thickBot="1">
      <c r="B10" s="128">
        <v>5</v>
      </c>
      <c r="C10" s="129" t="s">
        <v>20</v>
      </c>
      <c r="D10" s="130"/>
      <c r="E10" s="131">
        <f t="shared" si="0"/>
        <v>22</v>
      </c>
      <c r="F10" s="131">
        <v>1</v>
      </c>
      <c r="G10" s="131">
        <v>2</v>
      </c>
      <c r="H10" s="131">
        <v>2</v>
      </c>
      <c r="I10" s="131">
        <v>2</v>
      </c>
      <c r="J10" s="131">
        <v>2</v>
      </c>
      <c r="K10" s="131">
        <v>2</v>
      </c>
      <c r="L10" s="131">
        <v>2</v>
      </c>
      <c r="M10" s="131">
        <v>2</v>
      </c>
      <c r="N10" s="131">
        <v>2</v>
      </c>
      <c r="O10" s="131">
        <v>2</v>
      </c>
      <c r="P10" s="131">
        <v>2</v>
      </c>
      <c r="Q10" s="138">
        <v>1</v>
      </c>
    </row>
    <row r="11" spans="2:21">
      <c r="B11" s="379" t="s">
        <v>153</v>
      </c>
      <c r="C11" s="380"/>
      <c r="D11" s="148">
        <f>+D6+D7+D8+D9+D10</f>
        <v>0</v>
      </c>
      <c r="E11" s="148">
        <f>SUM(E6:E10)</f>
        <v>187</v>
      </c>
      <c r="F11" s="148">
        <f t="shared" ref="F11:Q11" si="1">+F6+F7+F8+F9+F10</f>
        <v>9</v>
      </c>
      <c r="G11" s="148">
        <f t="shared" si="1"/>
        <v>13</v>
      </c>
      <c r="H11" s="148">
        <f t="shared" si="1"/>
        <v>17</v>
      </c>
      <c r="I11" s="148">
        <f t="shared" si="1"/>
        <v>17</v>
      </c>
      <c r="J11" s="148">
        <f t="shared" si="1"/>
        <v>17</v>
      </c>
      <c r="K11" s="148">
        <f t="shared" si="1"/>
        <v>17</v>
      </c>
      <c r="L11" s="148">
        <f t="shared" si="1"/>
        <v>17</v>
      </c>
      <c r="M11" s="148">
        <f t="shared" si="1"/>
        <v>17</v>
      </c>
      <c r="N11" s="148">
        <f t="shared" si="1"/>
        <v>17</v>
      </c>
      <c r="O11" s="148">
        <f t="shared" si="1"/>
        <v>17</v>
      </c>
      <c r="P11" s="148">
        <f t="shared" si="1"/>
        <v>17</v>
      </c>
      <c r="Q11" s="137">
        <f t="shared" si="1"/>
        <v>12</v>
      </c>
      <c r="R11" s="183">
        <f>SUM(F11:Q11)</f>
        <v>187</v>
      </c>
    </row>
    <row r="12" spans="2:21" s="112" customFormat="1" ht="15" thickBot="1">
      <c r="D12" s="113"/>
      <c r="F12" s="113"/>
      <c r="G12" s="113"/>
      <c r="H12" s="113"/>
      <c r="I12" s="113"/>
      <c r="J12" s="113"/>
      <c r="K12" s="113"/>
      <c r="L12" s="113"/>
      <c r="M12" s="113"/>
      <c r="N12" s="113"/>
      <c r="O12" s="113"/>
      <c r="P12" s="113"/>
      <c r="Q12" s="113"/>
      <c r="R12" s="151"/>
    </row>
    <row r="13" spans="2:21" ht="30" customHeight="1">
      <c r="B13" s="112"/>
      <c r="C13" s="383" t="s">
        <v>154</v>
      </c>
      <c r="D13" s="406" t="s">
        <v>206</v>
      </c>
      <c r="E13" s="407"/>
      <c r="F13" s="407"/>
      <c r="G13" s="407"/>
      <c r="H13" s="407"/>
      <c r="I13" s="407"/>
      <c r="J13" s="407"/>
      <c r="K13" s="407"/>
      <c r="L13" s="407"/>
      <c r="M13" s="407"/>
      <c r="N13" s="407"/>
      <c r="O13" s="407"/>
      <c r="P13" s="407"/>
      <c r="Q13" s="408"/>
    </row>
    <row r="14" spans="2:21" ht="27.75" customHeight="1" thickBot="1">
      <c r="B14" s="112"/>
      <c r="C14" s="384"/>
      <c r="D14" s="396" t="s">
        <v>173</v>
      </c>
      <c r="E14" s="397"/>
      <c r="F14" s="397"/>
      <c r="G14" s="397"/>
      <c r="H14" s="397"/>
      <c r="I14" s="397"/>
      <c r="J14" s="397"/>
      <c r="K14" s="397"/>
      <c r="L14" s="397"/>
      <c r="M14" s="397"/>
      <c r="N14" s="397"/>
      <c r="O14" s="397"/>
      <c r="P14" s="397"/>
      <c r="Q14" s="398"/>
    </row>
    <row r="15" spans="2:21" s="112" customFormat="1">
      <c r="D15" s="113"/>
      <c r="F15" s="113"/>
      <c r="G15" s="113"/>
      <c r="H15" s="113"/>
      <c r="I15" s="113"/>
      <c r="J15" s="113"/>
      <c r="K15" s="113"/>
      <c r="L15" s="113"/>
      <c r="M15" s="113"/>
      <c r="N15" s="113"/>
      <c r="O15" s="113"/>
      <c r="P15" s="113"/>
      <c r="Q15" s="113"/>
      <c r="R15" s="151"/>
    </row>
    <row r="16" spans="2:21" s="112" customFormat="1">
      <c r="D16" s="113"/>
      <c r="F16" s="113"/>
      <c r="G16" s="113"/>
      <c r="H16" s="113"/>
      <c r="I16" s="113"/>
      <c r="J16" s="113"/>
      <c r="K16" s="113"/>
      <c r="L16" s="113"/>
      <c r="M16" s="113"/>
      <c r="N16" s="113"/>
      <c r="O16" s="113"/>
      <c r="P16" s="113"/>
      <c r="Q16" s="113"/>
      <c r="R16" s="151"/>
    </row>
    <row r="17" spans="4:18" s="112" customFormat="1">
      <c r="D17" s="113"/>
      <c r="F17" s="113"/>
      <c r="G17" s="113"/>
      <c r="H17" s="113"/>
      <c r="I17" s="113"/>
      <c r="J17" s="113"/>
      <c r="K17" s="113"/>
      <c r="L17" s="113"/>
      <c r="M17" s="113"/>
      <c r="N17" s="113"/>
      <c r="O17" s="113"/>
      <c r="P17" s="113"/>
      <c r="Q17" s="113"/>
      <c r="R17" s="151"/>
    </row>
    <row r="18" spans="4:18" s="112" customFormat="1">
      <c r="D18" s="113"/>
      <c r="F18" s="113"/>
      <c r="G18" s="113"/>
      <c r="H18" s="113"/>
      <c r="I18" s="113"/>
      <c r="J18" s="113"/>
      <c r="K18" s="113"/>
      <c r="L18" s="113"/>
      <c r="M18" s="113"/>
      <c r="N18" s="113"/>
      <c r="O18" s="113"/>
      <c r="P18" s="113"/>
      <c r="Q18" s="113"/>
      <c r="R18" s="151"/>
    </row>
    <row r="19" spans="4:18" s="112" customFormat="1">
      <c r="D19" s="113"/>
      <c r="F19" s="113"/>
      <c r="G19" s="113"/>
      <c r="H19" s="113"/>
      <c r="I19" s="113"/>
      <c r="J19" s="113"/>
      <c r="K19" s="113"/>
      <c r="L19" s="113"/>
      <c r="M19" s="113"/>
      <c r="N19" s="113"/>
      <c r="O19" s="113"/>
      <c r="P19" s="113"/>
      <c r="Q19" s="113"/>
      <c r="R19" s="151"/>
    </row>
    <row r="20" spans="4:18" s="112" customFormat="1">
      <c r="D20" s="113"/>
      <c r="F20" s="113"/>
      <c r="G20" s="113"/>
      <c r="H20" s="113"/>
      <c r="I20" s="113"/>
      <c r="J20" s="113"/>
      <c r="K20" s="113"/>
      <c r="L20" s="113"/>
      <c r="M20" s="113"/>
      <c r="N20" s="113"/>
      <c r="O20" s="113"/>
      <c r="P20" s="113"/>
      <c r="Q20" s="113"/>
      <c r="R20" s="151"/>
    </row>
    <row r="21" spans="4:18" s="112" customFormat="1">
      <c r="D21" s="113"/>
      <c r="F21" s="113"/>
      <c r="G21" s="113"/>
      <c r="H21" s="113"/>
      <c r="I21" s="113"/>
      <c r="J21" s="113"/>
      <c r="K21" s="113"/>
      <c r="L21" s="113"/>
      <c r="M21" s="113"/>
      <c r="N21" s="113"/>
      <c r="O21" s="113"/>
      <c r="P21" s="113"/>
      <c r="Q21" s="113"/>
      <c r="R21" s="151"/>
    </row>
    <row r="22" spans="4:18" s="112" customFormat="1">
      <c r="D22" s="113"/>
      <c r="F22" s="113"/>
      <c r="G22" s="113"/>
      <c r="H22" s="113"/>
      <c r="I22" s="113"/>
      <c r="J22" s="113"/>
      <c r="K22" s="113"/>
      <c r="L22" s="113"/>
      <c r="M22" s="113"/>
      <c r="N22" s="113"/>
      <c r="O22" s="113"/>
      <c r="P22" s="113"/>
      <c r="Q22" s="113"/>
      <c r="R22" s="151"/>
    </row>
    <row r="23" spans="4:18" s="112" customFormat="1">
      <c r="D23" s="113"/>
      <c r="F23" s="113"/>
      <c r="G23" s="113"/>
      <c r="H23" s="113"/>
      <c r="I23" s="113"/>
      <c r="J23" s="113"/>
      <c r="K23" s="113"/>
      <c r="L23" s="113"/>
      <c r="M23" s="113"/>
      <c r="N23" s="113"/>
      <c r="O23" s="113"/>
      <c r="P23" s="113"/>
      <c r="Q23" s="113"/>
      <c r="R23" s="151"/>
    </row>
    <row r="24" spans="4:18" s="112" customFormat="1">
      <c r="D24" s="113"/>
      <c r="F24" s="113"/>
      <c r="G24" s="113"/>
      <c r="H24" s="113"/>
      <c r="I24" s="113"/>
      <c r="J24" s="113"/>
      <c r="K24" s="113"/>
      <c r="L24" s="113"/>
      <c r="M24" s="113"/>
      <c r="N24" s="113"/>
      <c r="O24" s="113"/>
      <c r="P24" s="113"/>
      <c r="Q24" s="113"/>
      <c r="R24" s="151"/>
    </row>
    <row r="25" spans="4:18" s="112" customFormat="1">
      <c r="D25" s="113"/>
      <c r="F25" s="113"/>
      <c r="G25" s="113"/>
      <c r="H25" s="113"/>
      <c r="I25" s="113"/>
      <c r="J25" s="113"/>
      <c r="K25" s="113"/>
      <c r="L25" s="113"/>
      <c r="M25" s="113"/>
      <c r="N25" s="113"/>
      <c r="O25" s="113"/>
      <c r="P25" s="113"/>
      <c r="Q25" s="113"/>
      <c r="R25" s="151"/>
    </row>
    <row r="26" spans="4:18" s="112" customFormat="1">
      <c r="D26" s="113"/>
      <c r="F26" s="113"/>
      <c r="G26" s="113"/>
      <c r="H26" s="113"/>
      <c r="I26" s="113"/>
      <c r="J26" s="113"/>
      <c r="K26" s="113"/>
      <c r="L26" s="113"/>
      <c r="M26" s="113"/>
      <c r="N26" s="113"/>
      <c r="O26" s="113"/>
      <c r="P26" s="113"/>
      <c r="Q26" s="113"/>
      <c r="R26" s="151"/>
    </row>
    <row r="27" spans="4:18" s="112" customFormat="1">
      <c r="D27" s="113"/>
      <c r="F27" s="113"/>
      <c r="G27" s="113"/>
      <c r="H27" s="113"/>
      <c r="I27" s="113"/>
      <c r="J27" s="113"/>
      <c r="K27" s="113"/>
      <c r="L27" s="113"/>
      <c r="M27" s="113"/>
      <c r="N27" s="113"/>
      <c r="O27" s="113"/>
      <c r="P27" s="113"/>
      <c r="Q27" s="113"/>
      <c r="R27" s="151"/>
    </row>
    <row r="28" spans="4:18" s="112" customFormat="1">
      <c r="D28" s="113"/>
      <c r="F28" s="113"/>
      <c r="G28" s="113"/>
      <c r="H28" s="113"/>
      <c r="I28" s="113"/>
      <c r="J28" s="113"/>
      <c r="K28" s="113"/>
      <c r="L28" s="113"/>
      <c r="M28" s="113"/>
      <c r="N28" s="113"/>
      <c r="O28" s="113"/>
      <c r="P28" s="113"/>
      <c r="Q28" s="113"/>
      <c r="R28" s="151"/>
    </row>
    <row r="29" spans="4:18" s="112" customFormat="1">
      <c r="D29" s="113"/>
      <c r="F29" s="113"/>
      <c r="G29" s="113"/>
      <c r="H29" s="113"/>
      <c r="I29" s="113"/>
      <c r="J29" s="113"/>
      <c r="K29" s="113"/>
      <c r="L29" s="113"/>
      <c r="M29" s="113"/>
      <c r="N29" s="113"/>
      <c r="O29" s="113"/>
      <c r="P29" s="113"/>
      <c r="Q29" s="113"/>
      <c r="R29" s="151"/>
    </row>
    <row r="30" spans="4:18" s="112" customFormat="1">
      <c r="D30" s="113"/>
      <c r="F30" s="113"/>
      <c r="G30" s="113"/>
      <c r="H30" s="113"/>
      <c r="I30" s="113"/>
      <c r="J30" s="113"/>
      <c r="K30" s="113"/>
      <c r="L30" s="113"/>
      <c r="M30" s="113"/>
      <c r="N30" s="113"/>
      <c r="O30" s="113"/>
      <c r="P30" s="113"/>
      <c r="Q30" s="113"/>
      <c r="R30" s="151"/>
    </row>
    <row r="31" spans="4:18" s="112" customFormat="1">
      <c r="D31" s="113"/>
      <c r="F31" s="113"/>
      <c r="G31" s="113"/>
      <c r="H31" s="113"/>
      <c r="I31" s="113"/>
      <c r="J31" s="113"/>
      <c r="K31" s="113"/>
      <c r="L31" s="113"/>
      <c r="M31" s="113"/>
      <c r="N31" s="113"/>
      <c r="O31" s="113"/>
      <c r="P31" s="113"/>
      <c r="Q31" s="113"/>
      <c r="R31" s="151"/>
    </row>
    <row r="32" spans="4:18" s="112" customFormat="1">
      <c r="D32" s="113"/>
      <c r="F32" s="113"/>
      <c r="G32" s="113"/>
      <c r="H32" s="113"/>
      <c r="I32" s="113"/>
      <c r="J32" s="113"/>
      <c r="K32" s="113"/>
      <c r="L32" s="113"/>
      <c r="M32" s="113"/>
      <c r="N32" s="113"/>
      <c r="O32" s="113"/>
      <c r="P32" s="113"/>
      <c r="Q32" s="113"/>
      <c r="R32" s="151"/>
    </row>
    <row r="33" spans="4:18" s="112" customFormat="1">
      <c r="D33" s="113"/>
      <c r="F33" s="113"/>
      <c r="G33" s="113"/>
      <c r="H33" s="113"/>
      <c r="I33" s="113"/>
      <c r="J33" s="113"/>
      <c r="K33" s="113"/>
      <c r="L33" s="113"/>
      <c r="M33" s="113"/>
      <c r="N33" s="113"/>
      <c r="O33" s="113"/>
      <c r="P33" s="113"/>
      <c r="Q33" s="113"/>
      <c r="R33" s="151"/>
    </row>
    <row r="34" spans="4:18" s="112" customFormat="1">
      <c r="D34" s="113"/>
      <c r="F34" s="113"/>
      <c r="G34" s="113"/>
      <c r="H34" s="113"/>
      <c r="I34" s="113"/>
      <c r="J34" s="113"/>
      <c r="K34" s="113"/>
      <c r="L34" s="113"/>
      <c r="M34" s="113"/>
      <c r="N34" s="113"/>
      <c r="O34" s="113"/>
      <c r="P34" s="113"/>
      <c r="Q34" s="113"/>
      <c r="R34" s="151"/>
    </row>
    <row r="35" spans="4:18" s="112" customFormat="1">
      <c r="D35" s="113"/>
      <c r="F35" s="113"/>
      <c r="G35" s="113"/>
      <c r="H35" s="113"/>
      <c r="I35" s="113"/>
      <c r="J35" s="113"/>
      <c r="K35" s="113"/>
      <c r="L35" s="113"/>
      <c r="M35" s="113"/>
      <c r="N35" s="113"/>
      <c r="O35" s="113"/>
      <c r="P35" s="113"/>
      <c r="Q35" s="113"/>
      <c r="R35" s="151"/>
    </row>
    <row r="36" spans="4:18" s="112" customFormat="1">
      <c r="D36" s="113"/>
      <c r="F36" s="113"/>
      <c r="G36" s="113"/>
      <c r="H36" s="113"/>
      <c r="I36" s="113"/>
      <c r="J36" s="113"/>
      <c r="K36" s="113"/>
      <c r="L36" s="113"/>
      <c r="M36" s="113"/>
      <c r="N36" s="113"/>
      <c r="O36" s="113"/>
      <c r="P36" s="113"/>
      <c r="Q36" s="113"/>
      <c r="R36" s="151"/>
    </row>
    <row r="37" spans="4:18" s="112" customFormat="1">
      <c r="D37" s="113"/>
      <c r="F37" s="113"/>
      <c r="G37" s="113"/>
      <c r="H37" s="113"/>
      <c r="I37" s="113"/>
      <c r="J37" s="113"/>
      <c r="K37" s="113"/>
      <c r="L37" s="113"/>
      <c r="M37" s="113"/>
      <c r="N37" s="113"/>
      <c r="O37" s="113"/>
      <c r="P37" s="113"/>
      <c r="Q37" s="113"/>
      <c r="R37" s="151"/>
    </row>
    <row r="38" spans="4:18" s="112" customFormat="1">
      <c r="D38" s="113"/>
      <c r="F38" s="113"/>
      <c r="G38" s="113"/>
      <c r="H38" s="113"/>
      <c r="I38" s="113"/>
      <c r="J38" s="113"/>
      <c r="K38" s="113"/>
      <c r="L38" s="113"/>
      <c r="M38" s="113"/>
      <c r="N38" s="113"/>
      <c r="O38" s="113"/>
      <c r="P38" s="113"/>
      <c r="Q38" s="113"/>
      <c r="R38" s="151"/>
    </row>
    <row r="39" spans="4:18" s="112" customFormat="1">
      <c r="D39" s="113"/>
      <c r="F39" s="113"/>
      <c r="G39" s="113"/>
      <c r="H39" s="113"/>
      <c r="I39" s="113"/>
      <c r="J39" s="113"/>
      <c r="K39" s="113"/>
      <c r="L39" s="113"/>
      <c r="M39" s="113"/>
      <c r="N39" s="113"/>
      <c r="O39" s="113"/>
      <c r="P39" s="113"/>
      <c r="Q39" s="113"/>
      <c r="R39" s="151"/>
    </row>
    <row r="40" spans="4:18" s="112" customFormat="1">
      <c r="D40" s="113"/>
      <c r="F40" s="113"/>
      <c r="G40" s="113"/>
      <c r="H40" s="113"/>
      <c r="I40" s="113"/>
      <c r="J40" s="113"/>
      <c r="K40" s="113"/>
      <c r="L40" s="113"/>
      <c r="M40" s="113"/>
      <c r="N40" s="113"/>
      <c r="O40" s="113"/>
      <c r="P40" s="113"/>
      <c r="Q40" s="113"/>
      <c r="R40" s="151"/>
    </row>
  </sheetData>
  <mergeCells count="11">
    <mergeCell ref="C13:C14"/>
    <mergeCell ref="B2:Q2"/>
    <mergeCell ref="C3:Q3"/>
    <mergeCell ref="B4:B5"/>
    <mergeCell ref="C4:C5"/>
    <mergeCell ref="D4:D5"/>
    <mergeCell ref="E4:E5"/>
    <mergeCell ref="F4:Q4"/>
    <mergeCell ref="D13:Q13"/>
    <mergeCell ref="D14:Q14"/>
    <mergeCell ref="B11:C11"/>
  </mergeCells>
  <pageMargins left="0.7" right="0.7" top="0.75" bottom="0.75" header="0.3" footer="0.3"/>
  <pageSetup scale="3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30">
    <tabColor theme="6" tint="0.39997558519241921"/>
  </sheetPr>
  <dimension ref="A1:AO41"/>
  <sheetViews>
    <sheetView topLeftCell="A3" zoomScale="85" zoomScaleNormal="85" zoomScaleSheetLayoutView="80" workbookViewId="0">
      <selection activeCell="T18" sqref="T18"/>
    </sheetView>
  </sheetViews>
  <sheetFormatPr baseColWidth="10" defaultColWidth="9" defaultRowHeight="14.5"/>
  <cols>
    <col min="1" max="1" width="9" style="112"/>
    <col min="2" max="2" width="5.54296875" style="109" customWidth="1"/>
    <col min="3" max="3" width="19.90625" style="109" customWidth="1"/>
    <col min="4" max="4" width="18" style="110" customWidth="1"/>
    <col min="5" max="5" width="12.453125" style="109" customWidth="1"/>
    <col min="6" max="13" width="7.6328125" style="110" customWidth="1"/>
    <col min="14" max="14" width="10.453125" style="110" customWidth="1"/>
    <col min="15" max="15" width="8.54296875" style="110" customWidth="1"/>
    <col min="16" max="16" width="10.6328125" style="110" customWidth="1"/>
    <col min="17" max="17" width="10.08984375" style="110" customWidth="1"/>
    <col min="18" max="19" width="9" style="112"/>
    <col min="20" max="20" width="32.6328125" style="112" customWidth="1"/>
    <col min="21" max="21" width="21.6328125" style="112" customWidth="1"/>
    <col min="22" max="22" width="26.6328125" style="112" customWidth="1"/>
    <col min="23" max="23" width="26.36328125" style="112" customWidth="1"/>
    <col min="24" max="41" width="9" style="112"/>
    <col min="42" max="16384" width="9" style="109"/>
  </cols>
  <sheetData>
    <row r="1" spans="2:18" s="112" customFormat="1" ht="15" thickBot="1">
      <c r="D1" s="113"/>
      <c r="F1" s="113"/>
      <c r="G1" s="113"/>
      <c r="H1" s="113"/>
      <c r="I1" s="113"/>
      <c r="J1" s="113"/>
      <c r="K1" s="113"/>
      <c r="L1" s="113"/>
      <c r="M1" s="113"/>
      <c r="N1" s="113"/>
      <c r="O1" s="113"/>
      <c r="P1" s="113"/>
      <c r="Q1" s="113"/>
    </row>
    <row r="2" spans="2:18" ht="50.25" customHeight="1" thickBot="1">
      <c r="B2" s="367" t="s">
        <v>207</v>
      </c>
      <c r="C2" s="368"/>
      <c r="D2" s="368"/>
      <c r="E2" s="368"/>
      <c r="F2" s="368"/>
      <c r="G2" s="368"/>
      <c r="H2" s="368"/>
      <c r="I2" s="368"/>
      <c r="J2" s="368"/>
      <c r="K2" s="368"/>
      <c r="L2" s="368"/>
      <c r="M2" s="368"/>
      <c r="N2" s="368"/>
      <c r="O2" s="368"/>
      <c r="P2" s="368"/>
      <c r="Q2" s="369"/>
    </row>
    <row r="3" spans="2:18" s="112" customFormat="1" ht="10.5" customHeight="1" thickBot="1">
      <c r="C3" s="385"/>
      <c r="D3" s="372"/>
      <c r="E3" s="372"/>
      <c r="F3" s="372"/>
      <c r="G3" s="372"/>
      <c r="H3" s="372"/>
      <c r="I3" s="372"/>
      <c r="J3" s="372"/>
      <c r="K3" s="372"/>
      <c r="L3" s="372"/>
      <c r="M3" s="372"/>
      <c r="N3" s="372"/>
      <c r="O3" s="372"/>
      <c r="P3" s="372"/>
      <c r="Q3" s="372"/>
    </row>
    <row r="4" spans="2:18" ht="27" customHeight="1">
      <c r="B4" s="399" t="s">
        <v>133</v>
      </c>
      <c r="C4" s="401" t="s">
        <v>134</v>
      </c>
      <c r="D4" s="401" t="s">
        <v>169</v>
      </c>
      <c r="E4" s="403" t="s">
        <v>136</v>
      </c>
      <c r="F4" s="401" t="s">
        <v>137</v>
      </c>
      <c r="G4" s="401"/>
      <c r="H4" s="401"/>
      <c r="I4" s="401"/>
      <c r="J4" s="401"/>
      <c r="K4" s="401"/>
      <c r="L4" s="401"/>
      <c r="M4" s="401"/>
      <c r="N4" s="401"/>
      <c r="O4" s="401"/>
      <c r="P4" s="401"/>
      <c r="Q4" s="405"/>
    </row>
    <row r="5" spans="2:18" ht="30" customHeight="1">
      <c r="B5" s="400"/>
      <c r="C5" s="402"/>
      <c r="D5" s="402"/>
      <c r="E5" s="404"/>
      <c r="F5" s="162" t="s">
        <v>139</v>
      </c>
      <c r="G5" s="162" t="s">
        <v>140</v>
      </c>
      <c r="H5" s="162" t="s">
        <v>141</v>
      </c>
      <c r="I5" s="162" t="s">
        <v>142</v>
      </c>
      <c r="J5" s="162" t="s">
        <v>143</v>
      </c>
      <c r="K5" s="162" t="s">
        <v>144</v>
      </c>
      <c r="L5" s="162" t="s">
        <v>145</v>
      </c>
      <c r="M5" s="162" t="s">
        <v>146</v>
      </c>
      <c r="N5" s="162" t="s">
        <v>147</v>
      </c>
      <c r="O5" s="162" t="s">
        <v>148</v>
      </c>
      <c r="P5" s="162" t="s">
        <v>149</v>
      </c>
      <c r="Q5" s="147" t="s">
        <v>150</v>
      </c>
    </row>
    <row r="6" spans="2:18" s="112" customFormat="1" ht="15.5">
      <c r="B6" s="198">
        <v>7</v>
      </c>
      <c r="C6" s="199" t="s">
        <v>22</v>
      </c>
      <c r="D6" s="200"/>
      <c r="E6" s="201">
        <f t="shared" ref="E6:E9" si="0">SUM(F6:Q6)</f>
        <v>10</v>
      </c>
      <c r="F6" s="201">
        <v>0</v>
      </c>
      <c r="G6" s="201">
        <v>1</v>
      </c>
      <c r="H6" s="201">
        <v>1</v>
      </c>
      <c r="I6" s="201">
        <v>1</v>
      </c>
      <c r="J6" s="201">
        <v>1</v>
      </c>
      <c r="K6" s="201">
        <v>1</v>
      </c>
      <c r="L6" s="201">
        <v>1</v>
      </c>
      <c r="M6" s="201">
        <v>1</v>
      </c>
      <c r="N6" s="201">
        <v>1</v>
      </c>
      <c r="O6" s="201">
        <v>1</v>
      </c>
      <c r="P6" s="201">
        <v>1</v>
      </c>
      <c r="Q6" s="202">
        <v>0</v>
      </c>
    </row>
    <row r="7" spans="2:18" s="112" customFormat="1" ht="15.5">
      <c r="B7" s="170">
        <v>8</v>
      </c>
      <c r="C7" s="171" t="s">
        <v>23</v>
      </c>
      <c r="D7" s="172"/>
      <c r="E7" s="173">
        <f t="shared" si="0"/>
        <v>10</v>
      </c>
      <c r="F7" s="173">
        <v>0</v>
      </c>
      <c r="G7" s="173">
        <v>1</v>
      </c>
      <c r="H7" s="173">
        <v>1</v>
      </c>
      <c r="I7" s="173">
        <v>1</v>
      </c>
      <c r="J7" s="173">
        <v>1</v>
      </c>
      <c r="K7" s="173">
        <v>1</v>
      </c>
      <c r="L7" s="173">
        <v>1</v>
      </c>
      <c r="M7" s="173">
        <v>1</v>
      </c>
      <c r="N7" s="173">
        <v>1</v>
      </c>
      <c r="O7" s="173">
        <v>1</v>
      </c>
      <c r="P7" s="173">
        <v>1</v>
      </c>
      <c r="Q7" s="180">
        <v>0</v>
      </c>
    </row>
    <row r="8" spans="2:18" s="112" customFormat="1" ht="15.5">
      <c r="B8" s="170">
        <v>9</v>
      </c>
      <c r="C8" s="171" t="s">
        <v>24</v>
      </c>
      <c r="D8" s="172"/>
      <c r="E8" s="173">
        <f t="shared" si="0"/>
        <v>10</v>
      </c>
      <c r="F8" s="173">
        <v>0</v>
      </c>
      <c r="G8" s="173">
        <v>1</v>
      </c>
      <c r="H8" s="173">
        <v>1</v>
      </c>
      <c r="I8" s="173">
        <v>1</v>
      </c>
      <c r="J8" s="173">
        <v>1</v>
      </c>
      <c r="K8" s="173">
        <v>1</v>
      </c>
      <c r="L8" s="173">
        <v>1</v>
      </c>
      <c r="M8" s="173">
        <v>1</v>
      </c>
      <c r="N8" s="173">
        <v>1</v>
      </c>
      <c r="O8" s="173">
        <v>1</v>
      </c>
      <c r="P8" s="173">
        <v>1</v>
      </c>
      <c r="Q8" s="180">
        <v>0</v>
      </c>
    </row>
    <row r="9" spans="2:18" s="112" customFormat="1" ht="15.5">
      <c r="B9" s="170">
        <v>10</v>
      </c>
      <c r="C9" s="171" t="s">
        <v>25</v>
      </c>
      <c r="D9" s="172"/>
      <c r="E9" s="173">
        <f t="shared" si="0"/>
        <v>10</v>
      </c>
      <c r="F9" s="173">
        <v>0</v>
      </c>
      <c r="G9" s="173">
        <v>1</v>
      </c>
      <c r="H9" s="173">
        <v>1</v>
      </c>
      <c r="I9" s="173">
        <v>1</v>
      </c>
      <c r="J9" s="173">
        <v>1</v>
      </c>
      <c r="K9" s="173">
        <v>1</v>
      </c>
      <c r="L9" s="173">
        <v>1</v>
      </c>
      <c r="M9" s="173">
        <v>1</v>
      </c>
      <c r="N9" s="173">
        <v>1</v>
      </c>
      <c r="O9" s="173">
        <v>1</v>
      </c>
      <c r="P9" s="173">
        <v>1</v>
      </c>
      <c r="Q9" s="180">
        <v>0</v>
      </c>
    </row>
    <row r="10" spans="2:18" s="112" customFormat="1" ht="16" thickBot="1">
      <c r="B10" s="170">
        <v>11</v>
      </c>
      <c r="C10" s="171" t="s">
        <v>26</v>
      </c>
      <c r="D10" s="172"/>
      <c r="E10" s="173">
        <f>SUM(F10:Q10)</f>
        <v>10</v>
      </c>
      <c r="F10" s="173">
        <v>0</v>
      </c>
      <c r="G10" s="173">
        <v>1</v>
      </c>
      <c r="H10" s="173">
        <v>1</v>
      </c>
      <c r="I10" s="173">
        <v>1</v>
      </c>
      <c r="J10" s="173">
        <v>1</v>
      </c>
      <c r="K10" s="173">
        <v>1</v>
      </c>
      <c r="L10" s="173">
        <v>1</v>
      </c>
      <c r="M10" s="173">
        <v>1</v>
      </c>
      <c r="N10" s="173">
        <v>1</v>
      </c>
      <c r="O10" s="173">
        <v>1</v>
      </c>
      <c r="P10" s="173">
        <v>1</v>
      </c>
      <c r="Q10" s="180">
        <v>0</v>
      </c>
    </row>
    <row r="11" spans="2:18" ht="19.5" customHeight="1">
      <c r="B11" s="379" t="s">
        <v>153</v>
      </c>
      <c r="C11" s="380"/>
      <c r="D11" s="148">
        <f>+D6+D7+D8+D9+D10</f>
        <v>0</v>
      </c>
      <c r="E11" s="148">
        <f>SUM(E6:E10)</f>
        <v>50</v>
      </c>
      <c r="F11" s="148">
        <f t="shared" ref="F11:Q11" si="1">+F6+F7+F8+F9+F10</f>
        <v>0</v>
      </c>
      <c r="G11" s="148">
        <f t="shared" si="1"/>
        <v>5</v>
      </c>
      <c r="H11" s="148">
        <f t="shared" si="1"/>
        <v>5</v>
      </c>
      <c r="I11" s="148">
        <f t="shared" si="1"/>
        <v>5</v>
      </c>
      <c r="J11" s="148">
        <f t="shared" si="1"/>
        <v>5</v>
      </c>
      <c r="K11" s="148">
        <f t="shared" si="1"/>
        <v>5</v>
      </c>
      <c r="L11" s="148">
        <f t="shared" si="1"/>
        <v>5</v>
      </c>
      <c r="M11" s="148">
        <f t="shared" si="1"/>
        <v>5</v>
      </c>
      <c r="N11" s="148">
        <f t="shared" si="1"/>
        <v>5</v>
      </c>
      <c r="O11" s="148">
        <f t="shared" si="1"/>
        <v>5</v>
      </c>
      <c r="P11" s="148">
        <f t="shared" si="1"/>
        <v>5</v>
      </c>
      <c r="Q11" s="137">
        <f t="shared" si="1"/>
        <v>0</v>
      </c>
      <c r="R11" s="197">
        <f>SUM(F11:Q11)</f>
        <v>50</v>
      </c>
    </row>
    <row r="12" spans="2:18">
      <c r="B12" s="122"/>
      <c r="C12" s="119"/>
      <c r="D12" s="120"/>
      <c r="E12" s="121"/>
      <c r="F12" s="121"/>
      <c r="G12" s="121"/>
      <c r="H12" s="121"/>
      <c r="I12" s="121"/>
      <c r="J12" s="121"/>
      <c r="K12" s="121"/>
      <c r="L12" s="121"/>
      <c r="M12" s="121"/>
      <c r="N12" s="121"/>
      <c r="O12" s="121"/>
      <c r="P12" s="121"/>
      <c r="Q12" s="121"/>
    </row>
    <row r="13" spans="2:18" s="112" customFormat="1">
      <c r="D13" s="113"/>
      <c r="F13" s="113"/>
      <c r="G13" s="113"/>
      <c r="H13" s="113"/>
      <c r="I13" s="113"/>
      <c r="J13" s="113"/>
      <c r="K13" s="113"/>
      <c r="L13" s="113"/>
      <c r="M13" s="113"/>
      <c r="N13" s="113"/>
      <c r="O13" s="113"/>
      <c r="P13" s="113"/>
      <c r="Q13" s="113"/>
    </row>
    <row r="14" spans="2:18" ht="26.25" customHeight="1">
      <c r="B14" s="112"/>
      <c r="C14" s="383" t="s">
        <v>154</v>
      </c>
      <c r="D14" s="406" t="s">
        <v>208</v>
      </c>
      <c r="E14" s="407"/>
      <c r="F14" s="407"/>
      <c r="G14" s="407"/>
      <c r="H14" s="407"/>
      <c r="I14" s="407"/>
      <c r="J14" s="407"/>
      <c r="K14" s="407"/>
      <c r="L14" s="407"/>
      <c r="M14" s="407"/>
      <c r="N14" s="407"/>
      <c r="O14" s="407"/>
      <c r="P14" s="407"/>
      <c r="Q14" s="408"/>
    </row>
    <row r="15" spans="2:18" ht="29.25" customHeight="1" thickBot="1">
      <c r="B15" s="112"/>
      <c r="C15" s="384"/>
      <c r="D15" s="396" t="s">
        <v>173</v>
      </c>
      <c r="E15" s="397"/>
      <c r="F15" s="397"/>
      <c r="G15" s="397"/>
      <c r="H15" s="397"/>
      <c r="I15" s="397"/>
      <c r="J15" s="397"/>
      <c r="K15" s="397"/>
      <c r="L15" s="397"/>
      <c r="M15" s="397"/>
      <c r="N15" s="397"/>
      <c r="O15" s="397"/>
      <c r="P15" s="397"/>
      <c r="Q15" s="398"/>
    </row>
    <row r="16" spans="2:18" s="112" customFormat="1">
      <c r="D16" s="113"/>
      <c r="F16" s="113"/>
      <c r="G16" s="113"/>
      <c r="H16" s="113"/>
      <c r="I16" s="113"/>
      <c r="J16" s="113"/>
      <c r="K16" s="113"/>
      <c r="L16" s="113"/>
      <c r="M16" s="113"/>
      <c r="N16" s="113"/>
      <c r="O16" s="113"/>
      <c r="P16" s="113"/>
      <c r="Q16" s="113"/>
    </row>
    <row r="17" spans="4:17" s="112" customFormat="1">
      <c r="D17" s="113"/>
      <c r="F17" s="113"/>
      <c r="G17" s="113"/>
      <c r="H17" s="113"/>
      <c r="I17" s="113"/>
      <c r="J17" s="113"/>
      <c r="K17" s="113"/>
      <c r="L17" s="113"/>
      <c r="M17" s="113"/>
      <c r="N17" s="113"/>
      <c r="O17" s="113"/>
      <c r="P17" s="113"/>
      <c r="Q17" s="113"/>
    </row>
    <row r="18" spans="4:17" s="112" customFormat="1">
      <c r="D18" s="113"/>
      <c r="F18" s="113"/>
      <c r="G18" s="113"/>
      <c r="H18" s="113"/>
      <c r="I18" s="113"/>
      <c r="J18" s="113"/>
      <c r="K18" s="113"/>
      <c r="L18" s="113"/>
      <c r="M18" s="113"/>
      <c r="N18" s="113"/>
      <c r="O18" s="113"/>
      <c r="P18" s="113"/>
      <c r="Q18" s="113"/>
    </row>
    <row r="19" spans="4:17" s="112" customFormat="1">
      <c r="D19" s="113"/>
      <c r="F19" s="113"/>
      <c r="G19" s="113"/>
      <c r="H19" s="113"/>
      <c r="I19" s="113"/>
      <c r="J19" s="113"/>
      <c r="K19" s="113"/>
      <c r="L19" s="113"/>
      <c r="M19" s="113"/>
      <c r="N19" s="113"/>
      <c r="O19" s="113"/>
      <c r="P19" s="113"/>
      <c r="Q19" s="113"/>
    </row>
    <row r="20" spans="4:17" s="112" customFormat="1">
      <c r="D20" s="113"/>
      <c r="F20" s="113"/>
      <c r="G20" s="113"/>
      <c r="H20" s="113"/>
      <c r="I20" s="113"/>
      <c r="J20" s="113"/>
      <c r="K20" s="113"/>
      <c r="L20" s="113"/>
      <c r="M20" s="113"/>
      <c r="N20" s="113"/>
      <c r="O20" s="113"/>
      <c r="P20" s="113"/>
      <c r="Q20" s="113"/>
    </row>
    <row r="21" spans="4:17" s="112" customFormat="1">
      <c r="D21" s="113"/>
      <c r="F21" s="113"/>
      <c r="G21" s="113"/>
      <c r="H21" s="113"/>
      <c r="I21" s="113"/>
      <c r="J21" s="113"/>
      <c r="K21" s="113"/>
      <c r="L21" s="113"/>
      <c r="M21" s="113"/>
      <c r="N21" s="113"/>
      <c r="O21" s="113"/>
      <c r="P21" s="113"/>
      <c r="Q21" s="113"/>
    </row>
    <row r="22" spans="4:17" s="112" customFormat="1">
      <c r="D22" s="113"/>
      <c r="F22" s="113"/>
      <c r="G22" s="113"/>
      <c r="H22" s="113"/>
      <c r="I22" s="113"/>
      <c r="J22" s="113"/>
      <c r="K22" s="113"/>
      <c r="L22" s="113"/>
      <c r="M22" s="113"/>
      <c r="N22" s="113"/>
      <c r="O22" s="113"/>
      <c r="P22" s="113"/>
      <c r="Q22" s="113"/>
    </row>
    <row r="23" spans="4:17" s="112" customFormat="1">
      <c r="D23" s="113"/>
      <c r="F23" s="113"/>
      <c r="G23" s="113"/>
      <c r="H23" s="113"/>
      <c r="I23" s="113"/>
      <c r="J23" s="113"/>
      <c r="K23" s="113"/>
      <c r="L23" s="113"/>
      <c r="M23" s="113"/>
      <c r="N23" s="113"/>
      <c r="O23" s="113"/>
      <c r="P23" s="113"/>
      <c r="Q23" s="113"/>
    </row>
    <row r="24" spans="4:17" s="112" customFormat="1">
      <c r="D24" s="113"/>
      <c r="F24" s="113"/>
      <c r="G24" s="113"/>
      <c r="H24" s="113"/>
      <c r="I24" s="113"/>
      <c r="J24" s="113"/>
      <c r="K24" s="113"/>
      <c r="L24" s="113"/>
      <c r="M24" s="113"/>
      <c r="N24" s="113"/>
      <c r="O24" s="113"/>
      <c r="P24" s="113"/>
      <c r="Q24" s="113"/>
    </row>
    <row r="25" spans="4:17" s="112" customFormat="1">
      <c r="D25" s="113"/>
      <c r="F25" s="113"/>
      <c r="G25" s="113"/>
      <c r="H25" s="113"/>
      <c r="I25" s="113"/>
      <c r="J25" s="113"/>
      <c r="K25" s="113"/>
      <c r="L25" s="113"/>
      <c r="M25" s="113"/>
      <c r="N25" s="113"/>
      <c r="O25" s="113"/>
      <c r="P25" s="113"/>
      <c r="Q25" s="113"/>
    </row>
    <row r="26" spans="4:17" s="112" customFormat="1">
      <c r="D26" s="113"/>
      <c r="F26" s="113"/>
      <c r="G26" s="113"/>
      <c r="H26" s="113"/>
      <c r="I26" s="113"/>
      <c r="J26" s="113"/>
      <c r="K26" s="113"/>
      <c r="L26" s="113"/>
      <c r="M26" s="113"/>
      <c r="N26" s="113"/>
      <c r="O26" s="113"/>
      <c r="P26" s="113"/>
      <c r="Q26" s="113"/>
    </row>
    <row r="27" spans="4:17" s="112" customFormat="1">
      <c r="D27" s="113"/>
      <c r="F27" s="113"/>
      <c r="G27" s="113"/>
      <c r="H27" s="113"/>
      <c r="I27" s="113"/>
      <c r="J27" s="113"/>
      <c r="K27" s="113"/>
      <c r="L27" s="113"/>
      <c r="M27" s="113"/>
      <c r="N27" s="113"/>
      <c r="O27" s="113"/>
      <c r="P27" s="113"/>
      <c r="Q27" s="113"/>
    </row>
    <row r="28" spans="4:17" s="112" customFormat="1">
      <c r="D28" s="113"/>
      <c r="F28" s="113"/>
      <c r="G28" s="113"/>
      <c r="H28" s="113"/>
      <c r="I28" s="113"/>
      <c r="J28" s="113"/>
      <c r="K28" s="113"/>
      <c r="L28" s="113"/>
      <c r="M28" s="113"/>
      <c r="N28" s="113"/>
      <c r="O28" s="113"/>
      <c r="P28" s="113"/>
      <c r="Q28" s="113"/>
    </row>
    <row r="29" spans="4:17" s="112" customFormat="1">
      <c r="D29" s="113"/>
      <c r="F29" s="113"/>
      <c r="G29" s="113"/>
      <c r="H29" s="113"/>
      <c r="I29" s="113"/>
      <c r="J29" s="113"/>
      <c r="K29" s="113"/>
      <c r="L29" s="113"/>
      <c r="M29" s="113"/>
      <c r="N29" s="113"/>
      <c r="O29" s="113"/>
      <c r="P29" s="113"/>
      <c r="Q29" s="113"/>
    </row>
    <row r="30" spans="4:17" s="112" customFormat="1">
      <c r="D30" s="113"/>
      <c r="F30" s="113"/>
      <c r="G30" s="113"/>
      <c r="H30" s="113"/>
      <c r="I30" s="113"/>
      <c r="J30" s="113"/>
      <c r="K30" s="113"/>
      <c r="L30" s="113"/>
      <c r="M30" s="113"/>
      <c r="N30" s="113"/>
      <c r="O30" s="113"/>
      <c r="P30" s="113"/>
      <c r="Q30" s="113"/>
    </row>
    <row r="31" spans="4:17" s="112" customFormat="1">
      <c r="D31" s="113"/>
      <c r="F31" s="113"/>
      <c r="G31" s="113"/>
      <c r="H31" s="113"/>
      <c r="I31" s="113"/>
      <c r="J31" s="113"/>
      <c r="K31" s="113"/>
      <c r="L31" s="113"/>
      <c r="M31" s="113"/>
      <c r="N31" s="113"/>
      <c r="O31" s="113"/>
      <c r="P31" s="113"/>
      <c r="Q31" s="113"/>
    </row>
    <row r="32" spans="4:17" s="112" customFormat="1">
      <c r="D32" s="113"/>
      <c r="F32" s="113"/>
      <c r="G32" s="113"/>
      <c r="H32" s="113"/>
      <c r="I32" s="113"/>
      <c r="J32" s="113"/>
      <c r="K32" s="113"/>
      <c r="L32" s="113"/>
      <c r="M32" s="113"/>
      <c r="N32" s="113"/>
      <c r="O32" s="113"/>
      <c r="P32" s="113"/>
      <c r="Q32" s="113"/>
    </row>
    <row r="33" spans="4:17" s="112" customFormat="1">
      <c r="D33" s="113"/>
      <c r="F33" s="113"/>
      <c r="G33" s="113"/>
      <c r="H33" s="113"/>
      <c r="I33" s="113"/>
      <c r="J33" s="113"/>
      <c r="K33" s="113"/>
      <c r="L33" s="113"/>
      <c r="M33" s="113"/>
      <c r="N33" s="113"/>
      <c r="O33" s="113"/>
      <c r="P33" s="113"/>
      <c r="Q33" s="113"/>
    </row>
    <row r="34" spans="4:17" s="112" customFormat="1">
      <c r="D34" s="113"/>
      <c r="F34" s="113"/>
      <c r="G34" s="113"/>
      <c r="H34" s="113"/>
      <c r="I34" s="113"/>
      <c r="J34" s="113"/>
      <c r="K34" s="113"/>
      <c r="L34" s="113"/>
      <c r="M34" s="113"/>
      <c r="N34" s="113"/>
      <c r="O34" s="113"/>
      <c r="P34" s="113"/>
      <c r="Q34" s="113"/>
    </row>
    <row r="35" spans="4:17" s="112" customFormat="1">
      <c r="D35" s="113"/>
      <c r="F35" s="113"/>
      <c r="G35" s="113"/>
      <c r="H35" s="113"/>
      <c r="I35" s="113"/>
      <c r="J35" s="113"/>
      <c r="K35" s="113"/>
      <c r="L35" s="113"/>
      <c r="M35" s="113"/>
      <c r="N35" s="113"/>
      <c r="O35" s="113"/>
      <c r="P35" s="113"/>
      <c r="Q35" s="113"/>
    </row>
    <row r="36" spans="4:17" s="112" customFormat="1">
      <c r="D36" s="113"/>
      <c r="F36" s="113"/>
      <c r="G36" s="113"/>
      <c r="H36" s="113"/>
      <c r="I36" s="113"/>
      <c r="J36" s="113"/>
      <c r="K36" s="113"/>
      <c r="L36" s="113"/>
      <c r="M36" s="113"/>
      <c r="N36" s="113"/>
      <c r="O36" s="113"/>
      <c r="P36" s="113"/>
      <c r="Q36" s="113"/>
    </row>
    <row r="37" spans="4:17" s="112" customFormat="1">
      <c r="D37" s="113"/>
      <c r="F37" s="113"/>
      <c r="G37" s="113"/>
      <c r="H37" s="113"/>
      <c r="I37" s="113"/>
      <c r="J37" s="113"/>
      <c r="K37" s="113"/>
      <c r="L37" s="113"/>
      <c r="M37" s="113"/>
      <c r="N37" s="113"/>
      <c r="O37" s="113"/>
      <c r="P37" s="113"/>
      <c r="Q37" s="113"/>
    </row>
    <row r="38" spans="4:17" s="112" customFormat="1">
      <c r="D38" s="113"/>
      <c r="F38" s="113"/>
      <c r="G38" s="113"/>
      <c r="H38" s="113"/>
      <c r="I38" s="113"/>
      <c r="J38" s="113"/>
      <c r="K38" s="113"/>
      <c r="L38" s="113"/>
      <c r="M38" s="113"/>
      <c r="N38" s="113"/>
      <c r="O38" s="113"/>
      <c r="P38" s="113"/>
      <c r="Q38" s="113"/>
    </row>
    <row r="39" spans="4:17" s="112" customFormat="1">
      <c r="D39" s="113"/>
      <c r="F39" s="113"/>
      <c r="G39" s="113"/>
      <c r="H39" s="113"/>
      <c r="I39" s="113"/>
      <c r="J39" s="113"/>
      <c r="K39" s="113"/>
      <c r="L39" s="113"/>
      <c r="M39" s="113"/>
      <c r="N39" s="113"/>
      <c r="O39" s="113"/>
      <c r="P39" s="113"/>
      <c r="Q39" s="113"/>
    </row>
    <row r="40" spans="4:17" s="112" customFormat="1">
      <c r="D40" s="113"/>
      <c r="F40" s="113"/>
      <c r="G40" s="113"/>
      <c r="H40" s="113"/>
      <c r="I40" s="113"/>
      <c r="J40" s="113"/>
      <c r="K40" s="113"/>
      <c r="L40" s="113"/>
      <c r="M40" s="113"/>
      <c r="N40" s="113"/>
      <c r="O40" s="113"/>
      <c r="P40" s="113"/>
      <c r="Q40" s="113"/>
    </row>
    <row r="41" spans="4:17" s="112" customFormat="1">
      <c r="D41" s="113"/>
      <c r="F41" s="113"/>
      <c r="G41" s="113"/>
      <c r="H41" s="113"/>
      <c r="I41" s="113"/>
      <c r="J41" s="113"/>
      <c r="K41" s="113"/>
      <c r="L41" s="113"/>
      <c r="M41" s="113"/>
      <c r="N41" s="113"/>
      <c r="O41" s="113"/>
      <c r="P41" s="113"/>
      <c r="Q41" s="113"/>
    </row>
  </sheetData>
  <mergeCells count="11">
    <mergeCell ref="C14:C15"/>
    <mergeCell ref="B2:Q2"/>
    <mergeCell ref="C3:Q3"/>
    <mergeCell ref="B4:B5"/>
    <mergeCell ref="C4:C5"/>
    <mergeCell ref="D4:D5"/>
    <mergeCell ref="E4:E5"/>
    <mergeCell ref="F4:Q4"/>
    <mergeCell ref="D14:Q14"/>
    <mergeCell ref="D15:Q15"/>
    <mergeCell ref="B11:C11"/>
  </mergeCells>
  <pageMargins left="0.7" right="0.7" top="0.75" bottom="0.75" header="0.3" footer="0.3"/>
  <pageSetup scale="3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6"/>
  <sheetViews>
    <sheetView topLeftCell="H8" zoomScale="90" zoomScaleNormal="90" workbookViewId="0">
      <selection activeCell="W13" sqref="W13"/>
    </sheetView>
  </sheetViews>
  <sheetFormatPr baseColWidth="10" defaultColWidth="11.453125" defaultRowHeight="15.5"/>
  <cols>
    <col min="1" max="1" width="24.90625" style="241" customWidth="1"/>
    <col min="2" max="2" width="38.54296875" style="241" customWidth="1"/>
    <col min="3" max="3" width="11.453125" style="241" customWidth="1"/>
    <col min="4" max="4" width="24.453125" style="241" customWidth="1"/>
    <col min="5" max="5" width="37" style="241" customWidth="1"/>
    <col min="6" max="6" width="15.453125" style="241" customWidth="1"/>
    <col min="7" max="7" width="11.453125" style="241" customWidth="1"/>
    <col min="8" max="8" width="18.1796875" style="241" customWidth="1"/>
    <col min="9" max="9" width="13.36328125" style="241" customWidth="1"/>
    <col min="10" max="21" width="7.453125" style="241" customWidth="1"/>
    <col min="22" max="22" width="21.26953125" style="241" customWidth="1"/>
    <col min="23" max="23" width="20.54296875" style="241" customWidth="1"/>
    <col min="24" max="24" width="23" style="241" customWidth="1"/>
    <col min="25" max="25" width="15.453125" style="241" customWidth="1"/>
    <col min="26" max="26" width="21.453125" style="241" customWidth="1"/>
    <col min="27" max="27" width="70.36328125" style="240" customWidth="1"/>
    <col min="28" max="16384" width="11.453125" style="241"/>
  </cols>
  <sheetData>
    <row r="1" spans="1:27" s="211" customFormat="1" ht="36.5" customHeight="1" thickBot="1">
      <c r="A1" s="318" t="s">
        <v>35</v>
      </c>
      <c r="B1" s="319"/>
      <c r="C1" s="319"/>
      <c r="D1" s="319"/>
      <c r="E1" s="319"/>
      <c r="F1" s="319"/>
      <c r="G1" s="319"/>
      <c r="H1" s="319"/>
      <c r="I1" s="319"/>
      <c r="J1" s="319"/>
      <c r="K1" s="319"/>
      <c r="L1" s="319"/>
      <c r="M1" s="319"/>
      <c r="N1" s="319"/>
      <c r="O1" s="319"/>
      <c r="P1" s="319"/>
      <c r="Q1" s="319"/>
      <c r="R1" s="319"/>
      <c r="S1" s="319"/>
      <c r="T1" s="319"/>
      <c r="U1" s="319"/>
      <c r="V1" s="319"/>
      <c r="W1" s="319"/>
      <c r="X1" s="319"/>
      <c r="Y1" s="319"/>
      <c r="Z1" s="320"/>
      <c r="AA1" s="210"/>
    </row>
    <row r="2" spans="1:27" s="211" customFormat="1" ht="36.5" customHeight="1" thickBot="1">
      <c r="A2" s="309" t="s">
        <v>36</v>
      </c>
      <c r="B2" s="310"/>
      <c r="C2" s="310"/>
      <c r="D2" s="310"/>
      <c r="E2" s="310"/>
      <c r="F2" s="310"/>
      <c r="G2" s="310"/>
      <c r="H2" s="310"/>
      <c r="I2" s="310"/>
      <c r="J2" s="310"/>
      <c r="K2" s="310"/>
      <c r="L2" s="310"/>
      <c r="M2" s="310"/>
      <c r="N2" s="310"/>
      <c r="O2" s="310"/>
      <c r="P2" s="310"/>
      <c r="Q2" s="310"/>
      <c r="R2" s="310"/>
      <c r="S2" s="310"/>
      <c r="T2" s="310"/>
      <c r="U2" s="310"/>
      <c r="V2" s="310"/>
      <c r="W2" s="310"/>
      <c r="X2" s="310"/>
      <c r="Y2" s="310"/>
      <c r="Z2" s="311"/>
      <c r="AA2" s="210"/>
    </row>
    <row r="3" spans="1:27" s="211" customFormat="1" ht="17.25" customHeight="1">
      <c r="A3" s="315" t="s">
        <v>260</v>
      </c>
      <c r="B3" s="305" t="s">
        <v>37</v>
      </c>
      <c r="C3" s="305" t="s">
        <v>38</v>
      </c>
      <c r="D3" s="305" t="s">
        <v>39</v>
      </c>
      <c r="E3" s="305" t="s">
        <v>40</v>
      </c>
      <c r="F3" s="305" t="s">
        <v>41</v>
      </c>
      <c r="G3" s="305" t="s">
        <v>42</v>
      </c>
      <c r="H3" s="305" t="s">
        <v>43</v>
      </c>
      <c r="I3" s="305" t="s">
        <v>44</v>
      </c>
      <c r="J3" s="317" t="s">
        <v>45</v>
      </c>
      <c r="K3" s="317"/>
      <c r="L3" s="317"/>
      <c r="M3" s="317" t="s">
        <v>46</v>
      </c>
      <c r="N3" s="317"/>
      <c r="O3" s="317"/>
      <c r="P3" s="317" t="s">
        <v>47</v>
      </c>
      <c r="Q3" s="317"/>
      <c r="R3" s="317"/>
      <c r="S3" s="317" t="s">
        <v>48</v>
      </c>
      <c r="T3" s="317"/>
      <c r="U3" s="317"/>
      <c r="V3" s="305" t="s">
        <v>49</v>
      </c>
      <c r="W3" s="313" t="s">
        <v>50</v>
      </c>
      <c r="X3" s="313" t="s">
        <v>51</v>
      </c>
      <c r="Y3" s="313" t="s">
        <v>52</v>
      </c>
      <c r="Z3" s="307" t="s">
        <v>53</v>
      </c>
      <c r="AA3" s="210"/>
    </row>
    <row r="4" spans="1:27" s="211" customFormat="1" ht="30" customHeight="1" thickBot="1">
      <c r="A4" s="316"/>
      <c r="B4" s="312"/>
      <c r="C4" s="312"/>
      <c r="D4" s="312"/>
      <c r="E4" s="312"/>
      <c r="F4" s="312"/>
      <c r="G4" s="312"/>
      <c r="H4" s="312"/>
      <c r="I4" s="312"/>
      <c r="J4" s="212" t="s">
        <v>263</v>
      </c>
      <c r="K4" s="212" t="s">
        <v>264</v>
      </c>
      <c r="L4" s="212" t="s">
        <v>265</v>
      </c>
      <c r="M4" s="212" t="s">
        <v>266</v>
      </c>
      <c r="N4" s="212" t="s">
        <v>267</v>
      </c>
      <c r="O4" s="212" t="s">
        <v>268</v>
      </c>
      <c r="P4" s="212" t="s">
        <v>269</v>
      </c>
      <c r="Q4" s="212" t="s">
        <v>270</v>
      </c>
      <c r="R4" s="212" t="s">
        <v>271</v>
      </c>
      <c r="S4" s="212" t="s">
        <v>272</v>
      </c>
      <c r="T4" s="212" t="s">
        <v>273</v>
      </c>
      <c r="U4" s="212" t="s">
        <v>274</v>
      </c>
      <c r="V4" s="312"/>
      <c r="W4" s="314"/>
      <c r="X4" s="314"/>
      <c r="Y4" s="314"/>
      <c r="Z4" s="308"/>
      <c r="AA4" s="210"/>
    </row>
    <row r="5" spans="1:27" s="211" customFormat="1" ht="49.5" customHeight="1">
      <c r="A5" s="213" t="s">
        <v>246</v>
      </c>
      <c r="B5" s="214" t="s">
        <v>247</v>
      </c>
      <c r="C5" s="215" t="s">
        <v>66</v>
      </c>
      <c r="D5" s="216" t="s">
        <v>67</v>
      </c>
      <c r="E5" s="217" t="s">
        <v>68</v>
      </c>
      <c r="F5" s="218" t="s">
        <v>69</v>
      </c>
      <c r="G5" s="219">
        <v>6.6000000000000003E-2</v>
      </c>
      <c r="H5" s="218" t="s">
        <v>70</v>
      </c>
      <c r="I5" s="218" t="s">
        <v>71</v>
      </c>
      <c r="J5" s="220"/>
      <c r="K5" s="220"/>
      <c r="L5" s="220">
        <v>0</v>
      </c>
      <c r="M5" s="220"/>
      <c r="N5" s="220"/>
      <c r="O5" s="220">
        <v>0.02</v>
      </c>
      <c r="P5" s="220"/>
      <c r="Q5" s="220"/>
      <c r="R5" s="220">
        <v>0.06</v>
      </c>
      <c r="S5" s="220"/>
      <c r="T5" s="220"/>
      <c r="U5" s="221">
        <v>0.1</v>
      </c>
      <c r="V5" s="222">
        <f>+U5</f>
        <v>0.1</v>
      </c>
      <c r="W5" s="223" t="s">
        <v>72</v>
      </c>
      <c r="X5" s="224" t="s">
        <v>73</v>
      </c>
      <c r="Y5" s="223" t="s">
        <v>74</v>
      </c>
      <c r="Z5" s="225" t="s">
        <v>75</v>
      </c>
      <c r="AA5" s="210"/>
    </row>
    <row r="6" spans="1:27" s="211" customFormat="1" ht="75.75" customHeight="1">
      <c r="A6" s="226" t="s">
        <v>248</v>
      </c>
      <c r="B6" s="227" t="s">
        <v>214</v>
      </c>
      <c r="C6" s="228" t="s">
        <v>66</v>
      </c>
      <c r="D6" s="229" t="s">
        <v>76</v>
      </c>
      <c r="E6" s="230" t="s">
        <v>213</v>
      </c>
      <c r="F6" s="231" t="s">
        <v>69</v>
      </c>
      <c r="G6" s="228" t="s">
        <v>77</v>
      </c>
      <c r="H6" s="231" t="s">
        <v>102</v>
      </c>
      <c r="I6" s="231" t="s">
        <v>71</v>
      </c>
      <c r="J6" s="228"/>
      <c r="K6" s="228"/>
      <c r="L6" s="228"/>
      <c r="M6" s="228"/>
      <c r="N6" s="228"/>
      <c r="O6" s="228"/>
      <c r="P6" s="228"/>
      <c r="Q6" s="228"/>
      <c r="R6" s="228"/>
      <c r="S6" s="228"/>
      <c r="T6" s="228"/>
      <c r="U6" s="232">
        <v>0.15</v>
      </c>
      <c r="V6" s="233">
        <f>+U6</f>
        <v>0.15</v>
      </c>
      <c r="W6" s="234" t="s">
        <v>78</v>
      </c>
      <c r="X6" s="234" t="s">
        <v>79</v>
      </c>
      <c r="Y6" s="234" t="s">
        <v>74</v>
      </c>
      <c r="Z6" s="235" t="s">
        <v>80</v>
      </c>
      <c r="AA6" s="210"/>
    </row>
    <row r="7" spans="1:27" ht="77.5">
      <c r="A7" s="226" t="s">
        <v>249</v>
      </c>
      <c r="B7" s="227" t="s">
        <v>239</v>
      </c>
      <c r="C7" s="236" t="s">
        <v>66</v>
      </c>
      <c r="D7" s="229" t="s">
        <v>212</v>
      </c>
      <c r="E7" s="230" t="s">
        <v>245</v>
      </c>
      <c r="F7" s="237" t="s">
        <v>69</v>
      </c>
      <c r="G7" s="236" t="s">
        <v>77</v>
      </c>
      <c r="H7" s="237" t="s">
        <v>102</v>
      </c>
      <c r="I7" s="237" t="s">
        <v>71</v>
      </c>
      <c r="J7" s="236"/>
      <c r="K7" s="236"/>
      <c r="L7" s="236"/>
      <c r="M7" s="236"/>
      <c r="N7" s="236"/>
      <c r="O7" s="236"/>
      <c r="P7" s="236"/>
      <c r="Q7" s="236"/>
      <c r="R7" s="236"/>
      <c r="S7" s="236"/>
      <c r="T7" s="236"/>
      <c r="U7" s="238">
        <v>0.5</v>
      </c>
      <c r="V7" s="233">
        <f>+U7</f>
        <v>0.5</v>
      </c>
      <c r="W7" s="239" t="s">
        <v>209</v>
      </c>
      <c r="X7" s="234" t="s">
        <v>210</v>
      </c>
      <c r="Y7" s="234" t="s">
        <v>74</v>
      </c>
      <c r="Z7" s="235" t="s">
        <v>211</v>
      </c>
    </row>
    <row r="8" spans="1:27" s="211" customFormat="1" ht="109" thickBot="1">
      <c r="A8" s="242" t="s">
        <v>246</v>
      </c>
      <c r="B8" s="243" t="s">
        <v>243</v>
      </c>
      <c r="C8" s="244" t="s">
        <v>81</v>
      </c>
      <c r="D8" s="245" t="s">
        <v>82</v>
      </c>
      <c r="E8" s="246" t="s">
        <v>244</v>
      </c>
      <c r="F8" s="247" t="s">
        <v>69</v>
      </c>
      <c r="G8" s="244" t="s">
        <v>77</v>
      </c>
      <c r="H8" s="247" t="s">
        <v>70</v>
      </c>
      <c r="I8" s="247" t="s">
        <v>71</v>
      </c>
      <c r="J8" s="244"/>
      <c r="K8" s="244"/>
      <c r="L8" s="248">
        <v>0.05</v>
      </c>
      <c r="M8" s="249">
        <v>0.15</v>
      </c>
      <c r="N8" s="249">
        <v>0.2</v>
      </c>
      <c r="O8" s="249">
        <v>0.4</v>
      </c>
      <c r="P8" s="249">
        <v>0.5</v>
      </c>
      <c r="Q8" s="249">
        <v>0.7</v>
      </c>
      <c r="R8" s="249">
        <v>0.8</v>
      </c>
      <c r="S8" s="249">
        <v>0.9</v>
      </c>
      <c r="T8" s="249">
        <v>1</v>
      </c>
      <c r="U8" s="248"/>
      <c r="V8" s="250">
        <f>+T8</f>
        <v>1</v>
      </c>
      <c r="W8" s="251" t="s">
        <v>240</v>
      </c>
      <c r="X8" s="252" t="s">
        <v>241</v>
      </c>
      <c r="Y8" s="252" t="s">
        <v>74</v>
      </c>
      <c r="Z8" s="253" t="s">
        <v>224</v>
      </c>
      <c r="AA8" s="240"/>
    </row>
    <row r="9" spans="1:27" ht="16" thickBot="1">
      <c r="A9" s="321" t="s">
        <v>35</v>
      </c>
      <c r="B9" s="322"/>
      <c r="C9" s="322"/>
      <c r="D9" s="322"/>
      <c r="E9" s="322"/>
      <c r="F9" s="322"/>
      <c r="G9" s="322"/>
      <c r="H9" s="322"/>
      <c r="I9" s="322"/>
      <c r="J9" s="322"/>
      <c r="K9" s="322"/>
      <c r="L9" s="322"/>
      <c r="M9" s="322"/>
      <c r="N9" s="322"/>
      <c r="O9" s="322"/>
      <c r="P9" s="322"/>
      <c r="Q9" s="322"/>
      <c r="R9" s="322"/>
      <c r="S9" s="322"/>
      <c r="T9" s="322"/>
      <c r="U9" s="322"/>
      <c r="V9" s="322"/>
      <c r="W9" s="322"/>
      <c r="X9" s="322"/>
      <c r="Y9" s="322"/>
      <c r="Z9" s="323"/>
    </row>
    <row r="10" spans="1:27" ht="20.25" customHeight="1" thickBot="1">
      <c r="A10" s="324" t="s">
        <v>83</v>
      </c>
      <c r="B10" s="325"/>
      <c r="C10" s="325"/>
      <c r="D10" s="325"/>
      <c r="E10" s="325"/>
      <c r="F10" s="325"/>
      <c r="G10" s="325"/>
      <c r="H10" s="325"/>
      <c r="I10" s="325"/>
      <c r="J10" s="325"/>
      <c r="K10" s="325"/>
      <c r="L10" s="325"/>
      <c r="M10" s="325"/>
      <c r="N10" s="325"/>
      <c r="O10" s="325"/>
      <c r="P10" s="325"/>
      <c r="Q10" s="325"/>
      <c r="R10" s="325"/>
      <c r="S10" s="325"/>
      <c r="T10" s="325"/>
      <c r="U10" s="325"/>
      <c r="V10" s="325"/>
      <c r="W10" s="325"/>
      <c r="X10" s="325"/>
      <c r="Y10" s="325"/>
      <c r="Z10" s="326"/>
    </row>
    <row r="11" spans="1:27" ht="18.75" customHeight="1">
      <c r="A11" s="315" t="s">
        <v>260</v>
      </c>
      <c r="B11" s="313" t="s">
        <v>84</v>
      </c>
      <c r="C11" s="305" t="s">
        <v>38</v>
      </c>
      <c r="D11" s="305" t="s">
        <v>39</v>
      </c>
      <c r="E11" s="305" t="s">
        <v>40</v>
      </c>
      <c r="F11" s="305" t="s">
        <v>41</v>
      </c>
      <c r="G11" s="305" t="s">
        <v>42</v>
      </c>
      <c r="H11" s="305" t="s">
        <v>43</v>
      </c>
      <c r="I11" s="305" t="s">
        <v>44</v>
      </c>
      <c r="J11" s="317" t="s">
        <v>45</v>
      </c>
      <c r="K11" s="317"/>
      <c r="L11" s="317"/>
      <c r="M11" s="317" t="s">
        <v>46</v>
      </c>
      <c r="N11" s="317"/>
      <c r="O11" s="317"/>
      <c r="P11" s="317" t="s">
        <v>47</v>
      </c>
      <c r="Q11" s="317"/>
      <c r="R11" s="317"/>
      <c r="S11" s="317" t="s">
        <v>48</v>
      </c>
      <c r="T11" s="317"/>
      <c r="U11" s="317"/>
      <c r="V11" s="305" t="s">
        <v>49</v>
      </c>
      <c r="W11" s="313" t="s">
        <v>50</v>
      </c>
      <c r="X11" s="313" t="s">
        <v>51</v>
      </c>
      <c r="Y11" s="313" t="s">
        <v>52</v>
      </c>
      <c r="Z11" s="307" t="s">
        <v>53</v>
      </c>
    </row>
    <row r="12" spans="1:27" ht="35" customHeight="1" thickBot="1">
      <c r="A12" s="316"/>
      <c r="B12" s="328"/>
      <c r="C12" s="306"/>
      <c r="D12" s="306"/>
      <c r="E12" s="306"/>
      <c r="F12" s="306"/>
      <c r="G12" s="306"/>
      <c r="H12" s="306"/>
      <c r="I12" s="306"/>
      <c r="J12" s="212" t="s">
        <v>263</v>
      </c>
      <c r="K12" s="212" t="s">
        <v>264</v>
      </c>
      <c r="L12" s="212" t="s">
        <v>265</v>
      </c>
      <c r="M12" s="212" t="s">
        <v>266</v>
      </c>
      <c r="N12" s="212" t="s">
        <v>267</v>
      </c>
      <c r="O12" s="212" t="s">
        <v>268</v>
      </c>
      <c r="P12" s="212" t="s">
        <v>269</v>
      </c>
      <c r="Q12" s="212" t="s">
        <v>270</v>
      </c>
      <c r="R12" s="212" t="s">
        <v>271</v>
      </c>
      <c r="S12" s="212" t="s">
        <v>272</v>
      </c>
      <c r="T12" s="212" t="s">
        <v>273</v>
      </c>
      <c r="U12" s="212" t="s">
        <v>274</v>
      </c>
      <c r="V12" s="306"/>
      <c r="W12" s="328"/>
      <c r="X12" s="328"/>
      <c r="Y12" s="328"/>
      <c r="Z12" s="327"/>
    </row>
    <row r="13" spans="1:27" ht="62">
      <c r="A13" s="267" t="s">
        <v>250</v>
      </c>
      <c r="B13" s="254" t="s">
        <v>85</v>
      </c>
      <c r="C13" s="229" t="s">
        <v>66</v>
      </c>
      <c r="D13" s="229" t="s">
        <v>86</v>
      </c>
      <c r="E13" s="230" t="s">
        <v>87</v>
      </c>
      <c r="F13" s="231" t="s">
        <v>88</v>
      </c>
      <c r="G13" s="232">
        <v>0.5</v>
      </c>
      <c r="H13" s="231" t="s">
        <v>70</v>
      </c>
      <c r="I13" s="231" t="s">
        <v>71</v>
      </c>
      <c r="J13" s="255">
        <v>0.02</v>
      </c>
      <c r="K13" s="256">
        <v>0.1</v>
      </c>
      <c r="L13" s="256">
        <v>0.15</v>
      </c>
      <c r="M13" s="256">
        <v>0.2</v>
      </c>
      <c r="N13" s="256">
        <v>0.25</v>
      </c>
      <c r="O13" s="256">
        <v>0.3</v>
      </c>
      <c r="P13" s="256">
        <v>0.35</v>
      </c>
      <c r="Q13" s="256">
        <v>0.4</v>
      </c>
      <c r="R13" s="256">
        <v>0.45</v>
      </c>
      <c r="S13" s="256">
        <v>0.5</v>
      </c>
      <c r="T13" s="256">
        <v>0.55000000000000004</v>
      </c>
      <c r="U13" s="255">
        <v>0.6</v>
      </c>
      <c r="V13" s="233">
        <f>+U13</f>
        <v>0.6</v>
      </c>
      <c r="W13" s="234" t="s">
        <v>275</v>
      </c>
      <c r="X13" s="234" t="s">
        <v>89</v>
      </c>
      <c r="Y13" s="234" t="s">
        <v>74</v>
      </c>
      <c r="Z13" s="257" t="s">
        <v>90</v>
      </c>
    </row>
    <row r="14" spans="1:27" ht="62">
      <c r="A14" s="267" t="s">
        <v>251</v>
      </c>
      <c r="B14" s="254" t="s">
        <v>216</v>
      </c>
      <c r="C14" s="229" t="s">
        <v>66</v>
      </c>
      <c r="D14" s="229" t="s">
        <v>86</v>
      </c>
      <c r="E14" s="230" t="s">
        <v>87</v>
      </c>
      <c r="F14" s="231" t="s">
        <v>88</v>
      </c>
      <c r="G14" s="232">
        <v>0.5</v>
      </c>
      <c r="H14" s="231" t="s">
        <v>70</v>
      </c>
      <c r="I14" s="231" t="s">
        <v>71</v>
      </c>
      <c r="J14" s="255">
        <v>0.02</v>
      </c>
      <c r="K14" s="256">
        <v>0.1</v>
      </c>
      <c r="L14" s="256">
        <v>0.17</v>
      </c>
      <c r="M14" s="256">
        <v>0.2</v>
      </c>
      <c r="N14" s="256">
        <v>0.25</v>
      </c>
      <c r="O14" s="256">
        <v>0.3</v>
      </c>
      <c r="P14" s="256">
        <v>0.35</v>
      </c>
      <c r="Q14" s="256">
        <v>0.4</v>
      </c>
      <c r="R14" s="256">
        <v>0.45</v>
      </c>
      <c r="S14" s="256">
        <v>0.5</v>
      </c>
      <c r="T14" s="256">
        <v>0.55000000000000004</v>
      </c>
      <c r="U14" s="255">
        <v>0.64</v>
      </c>
      <c r="V14" s="233">
        <f>+U14</f>
        <v>0.64</v>
      </c>
      <c r="W14" s="234" t="s">
        <v>275</v>
      </c>
      <c r="X14" s="234" t="s">
        <v>89</v>
      </c>
      <c r="Y14" s="234" t="s">
        <v>74</v>
      </c>
      <c r="Z14" s="257" t="s">
        <v>90</v>
      </c>
    </row>
    <row r="15" spans="1:27" ht="77.5">
      <c r="A15" s="267" t="s">
        <v>250</v>
      </c>
      <c r="B15" s="227" t="s">
        <v>217</v>
      </c>
      <c r="C15" s="229" t="s">
        <v>66</v>
      </c>
      <c r="D15" s="229" t="s">
        <v>91</v>
      </c>
      <c r="E15" s="230" t="s">
        <v>92</v>
      </c>
      <c r="F15" s="231" t="s">
        <v>88</v>
      </c>
      <c r="G15" s="232">
        <v>0.6</v>
      </c>
      <c r="H15" s="231" t="s">
        <v>70</v>
      </c>
      <c r="I15" s="231" t="s">
        <v>71</v>
      </c>
      <c r="J15" s="256">
        <v>0.02</v>
      </c>
      <c r="K15" s="256">
        <v>0.08</v>
      </c>
      <c r="L15" s="256">
        <v>0.15</v>
      </c>
      <c r="M15" s="256">
        <v>0.18</v>
      </c>
      <c r="N15" s="256">
        <v>0.24</v>
      </c>
      <c r="O15" s="256">
        <v>0.3</v>
      </c>
      <c r="P15" s="256">
        <v>0.36</v>
      </c>
      <c r="Q15" s="256">
        <v>0.4</v>
      </c>
      <c r="R15" s="256">
        <v>0.45</v>
      </c>
      <c r="S15" s="256">
        <v>0.52</v>
      </c>
      <c r="T15" s="256">
        <v>0.56999999999999995</v>
      </c>
      <c r="U15" s="256">
        <v>0.6</v>
      </c>
      <c r="V15" s="233">
        <f>+U15</f>
        <v>0.6</v>
      </c>
      <c r="W15" s="234" t="s">
        <v>275</v>
      </c>
      <c r="X15" s="234" t="s">
        <v>89</v>
      </c>
      <c r="Y15" s="234" t="s">
        <v>74</v>
      </c>
      <c r="Z15" s="257" t="s">
        <v>90</v>
      </c>
    </row>
    <row r="16" spans="1:27" ht="77.5">
      <c r="A16" s="267" t="s">
        <v>251</v>
      </c>
      <c r="B16" s="227" t="s">
        <v>218</v>
      </c>
      <c r="C16" s="229" t="s">
        <v>66</v>
      </c>
      <c r="D16" s="229" t="s">
        <v>91</v>
      </c>
      <c r="E16" s="230" t="s">
        <v>92</v>
      </c>
      <c r="F16" s="231" t="s">
        <v>88</v>
      </c>
      <c r="G16" s="232">
        <v>0.6</v>
      </c>
      <c r="H16" s="231" t="s">
        <v>70</v>
      </c>
      <c r="I16" s="231" t="s">
        <v>71</v>
      </c>
      <c r="J16" s="256">
        <v>0.02</v>
      </c>
      <c r="K16" s="256">
        <v>0.08</v>
      </c>
      <c r="L16" s="256">
        <v>0.17</v>
      </c>
      <c r="M16" s="256">
        <v>0.18</v>
      </c>
      <c r="N16" s="256">
        <v>0.24</v>
      </c>
      <c r="O16" s="256">
        <v>0.3</v>
      </c>
      <c r="P16" s="256">
        <v>0.36</v>
      </c>
      <c r="Q16" s="256">
        <v>0.4</v>
      </c>
      <c r="R16" s="256">
        <v>0.45</v>
      </c>
      <c r="S16" s="256">
        <v>0.52</v>
      </c>
      <c r="T16" s="256">
        <v>0.56999999999999995</v>
      </c>
      <c r="U16" s="256">
        <v>0.64</v>
      </c>
      <c r="V16" s="233">
        <f>+U16</f>
        <v>0.64</v>
      </c>
      <c r="W16" s="234" t="s">
        <v>275</v>
      </c>
      <c r="X16" s="234" t="s">
        <v>89</v>
      </c>
      <c r="Y16" s="234" t="s">
        <v>74</v>
      </c>
      <c r="Z16" s="257" t="s">
        <v>90</v>
      </c>
    </row>
    <row r="17" spans="1:26" ht="77.5">
      <c r="A17" s="267" t="s">
        <v>252</v>
      </c>
      <c r="B17" s="258" t="s">
        <v>253</v>
      </c>
      <c r="C17" s="259" t="s">
        <v>81</v>
      </c>
      <c r="D17" s="259" t="s">
        <v>93</v>
      </c>
      <c r="E17" s="260" t="s">
        <v>94</v>
      </c>
      <c r="F17" s="259" t="s">
        <v>88</v>
      </c>
      <c r="G17" s="261">
        <v>0.154</v>
      </c>
      <c r="H17" s="259" t="s">
        <v>70</v>
      </c>
      <c r="I17" s="259" t="s">
        <v>71</v>
      </c>
      <c r="J17" s="256">
        <v>0.02</v>
      </c>
      <c r="K17" s="256">
        <v>0.05</v>
      </c>
      <c r="L17" s="256">
        <v>0.1</v>
      </c>
      <c r="M17" s="256">
        <v>0.15</v>
      </c>
      <c r="N17" s="256">
        <v>0.2</v>
      </c>
      <c r="O17" s="255">
        <v>0.25</v>
      </c>
      <c r="P17" s="256">
        <v>0.35</v>
      </c>
      <c r="Q17" s="256">
        <v>0.5</v>
      </c>
      <c r="R17" s="256">
        <v>0.65</v>
      </c>
      <c r="S17" s="256">
        <v>0.75</v>
      </c>
      <c r="T17" s="256">
        <v>0.85</v>
      </c>
      <c r="U17" s="256">
        <v>0.95</v>
      </c>
      <c r="V17" s="233">
        <f>+U17</f>
        <v>0.95</v>
      </c>
      <c r="W17" s="234" t="s">
        <v>275</v>
      </c>
      <c r="X17" s="234" t="s">
        <v>89</v>
      </c>
      <c r="Y17" s="234" t="s">
        <v>74</v>
      </c>
      <c r="Z17" s="257" t="s">
        <v>95</v>
      </c>
    </row>
    <row r="18" spans="1:26" ht="77.5">
      <c r="A18" s="267" t="s">
        <v>254</v>
      </c>
      <c r="B18" s="258" t="s">
        <v>255</v>
      </c>
      <c r="C18" s="259" t="s">
        <v>81</v>
      </c>
      <c r="D18" s="259" t="s">
        <v>93</v>
      </c>
      <c r="E18" s="260" t="s">
        <v>94</v>
      </c>
      <c r="F18" s="259" t="s">
        <v>88</v>
      </c>
      <c r="G18" s="261">
        <v>0.154</v>
      </c>
      <c r="H18" s="259" t="s">
        <v>70</v>
      </c>
      <c r="I18" s="259" t="s">
        <v>71</v>
      </c>
      <c r="J18" s="256">
        <v>0.01</v>
      </c>
      <c r="K18" s="256">
        <v>0.03</v>
      </c>
      <c r="L18" s="256">
        <v>0.05</v>
      </c>
      <c r="M18" s="256">
        <v>0.08</v>
      </c>
      <c r="N18" s="256">
        <v>0.13</v>
      </c>
      <c r="O18" s="255">
        <v>0.15</v>
      </c>
      <c r="P18" s="256">
        <v>0.22</v>
      </c>
      <c r="Q18" s="256">
        <v>0.35</v>
      </c>
      <c r="R18" s="256">
        <v>0.4</v>
      </c>
      <c r="S18" s="256">
        <v>0.55000000000000004</v>
      </c>
      <c r="T18" s="256">
        <v>0.75</v>
      </c>
      <c r="U18" s="256">
        <v>0.95</v>
      </c>
      <c r="V18" s="233">
        <f t="shared" ref="V18:V20" si="0">+U18</f>
        <v>0.95</v>
      </c>
      <c r="W18" s="234" t="s">
        <v>275</v>
      </c>
      <c r="X18" s="234" t="s">
        <v>89</v>
      </c>
      <c r="Y18" s="234" t="s">
        <v>74</v>
      </c>
      <c r="Z18" s="257" t="s">
        <v>95</v>
      </c>
    </row>
    <row r="19" spans="1:26" ht="77.5">
      <c r="A19" s="267" t="s">
        <v>256</v>
      </c>
      <c r="B19" s="260" t="s">
        <v>219</v>
      </c>
      <c r="C19" s="259" t="s">
        <v>81</v>
      </c>
      <c r="D19" s="259" t="s">
        <v>93</v>
      </c>
      <c r="E19" s="260" t="s">
        <v>94</v>
      </c>
      <c r="F19" s="259" t="s">
        <v>88</v>
      </c>
      <c r="G19" s="261">
        <v>0.154</v>
      </c>
      <c r="H19" s="259" t="s">
        <v>70</v>
      </c>
      <c r="I19" s="259" t="s">
        <v>71</v>
      </c>
      <c r="J19" s="256">
        <v>0.02</v>
      </c>
      <c r="K19" s="256">
        <v>0.05</v>
      </c>
      <c r="L19" s="256">
        <v>0.1</v>
      </c>
      <c r="M19" s="256">
        <v>0.13</v>
      </c>
      <c r="N19" s="256">
        <v>0.18</v>
      </c>
      <c r="O19" s="255">
        <v>0.2</v>
      </c>
      <c r="P19" s="256">
        <v>0.35</v>
      </c>
      <c r="Q19" s="256">
        <v>0.5</v>
      </c>
      <c r="R19" s="256">
        <v>0.65</v>
      </c>
      <c r="S19" s="256">
        <v>0.75</v>
      </c>
      <c r="T19" s="256">
        <v>0.85</v>
      </c>
      <c r="U19" s="256">
        <v>0.95</v>
      </c>
      <c r="V19" s="233">
        <f t="shared" si="0"/>
        <v>0.95</v>
      </c>
      <c r="W19" s="234" t="s">
        <v>275</v>
      </c>
      <c r="X19" s="234" t="s">
        <v>89</v>
      </c>
      <c r="Y19" s="234" t="s">
        <v>74</v>
      </c>
      <c r="Z19" s="257" t="s">
        <v>95</v>
      </c>
    </row>
    <row r="20" spans="1:26" ht="77.5">
      <c r="A20" s="267" t="s">
        <v>251</v>
      </c>
      <c r="B20" s="254" t="s">
        <v>220</v>
      </c>
      <c r="C20" s="229" t="s">
        <v>81</v>
      </c>
      <c r="D20" s="229" t="s">
        <v>93</v>
      </c>
      <c r="E20" s="230" t="s">
        <v>94</v>
      </c>
      <c r="F20" s="231" t="s">
        <v>88</v>
      </c>
      <c r="G20" s="262">
        <v>0.154</v>
      </c>
      <c r="H20" s="231" t="s">
        <v>70</v>
      </c>
      <c r="I20" s="231" t="s">
        <v>71</v>
      </c>
      <c r="J20" s="256">
        <v>0.01</v>
      </c>
      <c r="K20" s="256">
        <v>0.02</v>
      </c>
      <c r="L20" s="256">
        <v>0.03</v>
      </c>
      <c r="M20" s="256">
        <v>0.15</v>
      </c>
      <c r="N20" s="256">
        <v>0.2</v>
      </c>
      <c r="O20" s="255">
        <v>0.25</v>
      </c>
      <c r="P20" s="256">
        <v>0.35</v>
      </c>
      <c r="Q20" s="256">
        <v>0.5</v>
      </c>
      <c r="R20" s="256">
        <v>0.65</v>
      </c>
      <c r="S20" s="256">
        <v>0.75</v>
      </c>
      <c r="T20" s="256">
        <v>0.85</v>
      </c>
      <c r="U20" s="256">
        <v>0.97</v>
      </c>
      <c r="V20" s="233">
        <f t="shared" si="0"/>
        <v>0.97</v>
      </c>
      <c r="W20" s="234" t="s">
        <v>275</v>
      </c>
      <c r="X20" s="234" t="s">
        <v>89</v>
      </c>
      <c r="Y20" s="234" t="s">
        <v>74</v>
      </c>
      <c r="Z20" s="257" t="s">
        <v>95</v>
      </c>
    </row>
    <row r="21" spans="1:26" ht="58.5" customHeight="1">
      <c r="A21" s="267" t="s">
        <v>257</v>
      </c>
      <c r="B21" s="335" t="s">
        <v>96</v>
      </c>
      <c r="C21" s="338" t="s">
        <v>66</v>
      </c>
      <c r="D21" s="341" t="s">
        <v>97</v>
      </c>
      <c r="E21" s="332" t="s">
        <v>98</v>
      </c>
      <c r="F21" s="329" t="s">
        <v>88</v>
      </c>
      <c r="G21" s="344">
        <v>0.219</v>
      </c>
      <c r="H21" s="329" t="s">
        <v>70</v>
      </c>
      <c r="I21" s="329" t="s">
        <v>71</v>
      </c>
      <c r="J21" s="256">
        <v>0</v>
      </c>
      <c r="K21" s="256">
        <v>0.01</v>
      </c>
      <c r="L21" s="256">
        <v>0.02</v>
      </c>
      <c r="M21" s="256">
        <v>0.03</v>
      </c>
      <c r="N21" s="256">
        <v>0.08</v>
      </c>
      <c r="O21" s="255">
        <v>0.1</v>
      </c>
      <c r="P21" s="256">
        <v>0.13</v>
      </c>
      <c r="Q21" s="256">
        <v>0.17</v>
      </c>
      <c r="R21" s="256">
        <v>0.2</v>
      </c>
      <c r="S21" s="256">
        <v>0.25</v>
      </c>
      <c r="T21" s="256">
        <v>0.3</v>
      </c>
      <c r="U21" s="256">
        <v>0.4</v>
      </c>
      <c r="V21" s="233">
        <f>+U21</f>
        <v>0.4</v>
      </c>
      <c r="W21" s="329" t="s">
        <v>99</v>
      </c>
      <c r="X21" s="329" t="s">
        <v>89</v>
      </c>
      <c r="Y21" s="329" t="s">
        <v>74</v>
      </c>
      <c r="Z21" s="332" t="s">
        <v>95</v>
      </c>
    </row>
    <row r="22" spans="1:26" ht="46.5">
      <c r="A22" s="267" t="s">
        <v>258</v>
      </c>
      <c r="B22" s="336"/>
      <c r="C22" s="339"/>
      <c r="D22" s="342"/>
      <c r="E22" s="333"/>
      <c r="F22" s="330"/>
      <c r="G22" s="345"/>
      <c r="H22" s="330"/>
      <c r="I22" s="330"/>
      <c r="J22" s="256">
        <v>0</v>
      </c>
      <c r="K22" s="256">
        <v>0</v>
      </c>
      <c r="L22" s="256">
        <v>0.01</v>
      </c>
      <c r="M22" s="256">
        <v>0.02</v>
      </c>
      <c r="N22" s="256">
        <v>0.03</v>
      </c>
      <c r="O22" s="255">
        <v>0.04</v>
      </c>
      <c r="P22" s="256">
        <v>0.13</v>
      </c>
      <c r="Q22" s="256">
        <v>0.17</v>
      </c>
      <c r="R22" s="256">
        <v>0.2</v>
      </c>
      <c r="S22" s="256">
        <v>0.25</v>
      </c>
      <c r="T22" s="256">
        <v>0.3</v>
      </c>
      <c r="U22" s="256">
        <v>0.4</v>
      </c>
      <c r="V22" s="233">
        <f t="shared" ref="V22:V23" si="1">+U22</f>
        <v>0.4</v>
      </c>
      <c r="W22" s="330"/>
      <c r="X22" s="330"/>
      <c r="Y22" s="330"/>
      <c r="Z22" s="333"/>
    </row>
    <row r="23" spans="1:26" ht="46.5">
      <c r="A23" s="267" t="s">
        <v>259</v>
      </c>
      <c r="B23" s="337"/>
      <c r="C23" s="340"/>
      <c r="D23" s="343"/>
      <c r="E23" s="334"/>
      <c r="F23" s="331"/>
      <c r="G23" s="346"/>
      <c r="H23" s="331"/>
      <c r="I23" s="331"/>
      <c r="J23" s="256">
        <v>0</v>
      </c>
      <c r="K23" s="256">
        <v>0.01</v>
      </c>
      <c r="L23" s="256">
        <v>0.03</v>
      </c>
      <c r="M23" s="256">
        <v>0.05</v>
      </c>
      <c r="N23" s="256">
        <v>0.08</v>
      </c>
      <c r="O23" s="255">
        <v>0.08</v>
      </c>
      <c r="P23" s="256">
        <v>0.13</v>
      </c>
      <c r="Q23" s="256">
        <v>0.17</v>
      </c>
      <c r="R23" s="256">
        <v>0.19</v>
      </c>
      <c r="S23" s="256">
        <v>0.25</v>
      </c>
      <c r="T23" s="256">
        <v>0.3</v>
      </c>
      <c r="U23" s="256">
        <v>0.4</v>
      </c>
      <c r="V23" s="233">
        <f t="shared" si="1"/>
        <v>0.4</v>
      </c>
      <c r="W23" s="331"/>
      <c r="X23" s="331"/>
      <c r="Y23" s="331"/>
      <c r="Z23" s="334"/>
    </row>
    <row r="24" spans="1:26" ht="62">
      <c r="A24" s="271" t="s">
        <v>246</v>
      </c>
      <c r="B24" s="227" t="s">
        <v>215</v>
      </c>
      <c r="C24" s="229" t="s">
        <v>81</v>
      </c>
      <c r="D24" s="229" t="s">
        <v>100</v>
      </c>
      <c r="E24" s="230" t="s">
        <v>101</v>
      </c>
      <c r="F24" s="231" t="s">
        <v>88</v>
      </c>
      <c r="G24" s="232">
        <v>0.8</v>
      </c>
      <c r="H24" s="231" t="s">
        <v>102</v>
      </c>
      <c r="I24" s="231" t="s">
        <v>71</v>
      </c>
      <c r="J24" s="263">
        <v>0.95</v>
      </c>
      <c r="K24" s="263">
        <v>0.95</v>
      </c>
      <c r="L24" s="263">
        <v>0.95</v>
      </c>
      <c r="M24" s="263">
        <v>0.95</v>
      </c>
      <c r="N24" s="263">
        <v>0.95</v>
      </c>
      <c r="O24" s="263">
        <v>0.95</v>
      </c>
      <c r="P24" s="263">
        <v>0.95</v>
      </c>
      <c r="Q24" s="263">
        <v>0.95</v>
      </c>
      <c r="R24" s="263">
        <v>0.95</v>
      </c>
      <c r="S24" s="263">
        <v>0.95</v>
      </c>
      <c r="T24" s="263">
        <v>0.95</v>
      </c>
      <c r="U24" s="263">
        <v>0.95</v>
      </c>
      <c r="V24" s="233">
        <f>+U24</f>
        <v>0.95</v>
      </c>
      <c r="W24" s="234" t="s">
        <v>275</v>
      </c>
      <c r="X24" s="234" t="s">
        <v>103</v>
      </c>
      <c r="Y24" s="234" t="s">
        <v>74</v>
      </c>
      <c r="Z24" s="257" t="s">
        <v>104</v>
      </c>
    </row>
    <row r="25" spans="1:26" ht="77.5">
      <c r="A25" s="271" t="s">
        <v>246</v>
      </c>
      <c r="B25" s="254" t="s">
        <v>221</v>
      </c>
      <c r="C25" s="230" t="s">
        <v>66</v>
      </c>
      <c r="D25" s="230" t="s">
        <v>105</v>
      </c>
      <c r="E25" s="230" t="s">
        <v>242</v>
      </c>
      <c r="F25" s="254" t="s">
        <v>88</v>
      </c>
      <c r="G25" s="264">
        <v>0.7</v>
      </c>
      <c r="H25" s="254" t="s">
        <v>102</v>
      </c>
      <c r="I25" s="254" t="s">
        <v>71</v>
      </c>
      <c r="J25" s="265">
        <v>1</v>
      </c>
      <c r="K25" s="265">
        <v>1</v>
      </c>
      <c r="L25" s="265">
        <v>1</v>
      </c>
      <c r="M25" s="265">
        <v>1</v>
      </c>
      <c r="N25" s="265">
        <v>1</v>
      </c>
      <c r="O25" s="265">
        <v>1</v>
      </c>
      <c r="P25" s="265">
        <v>1</v>
      </c>
      <c r="Q25" s="265">
        <v>1</v>
      </c>
      <c r="R25" s="265">
        <v>1</v>
      </c>
      <c r="S25" s="265">
        <v>1</v>
      </c>
      <c r="T25" s="265">
        <v>1</v>
      </c>
      <c r="U25" s="265">
        <v>1</v>
      </c>
      <c r="V25" s="266">
        <f>+U25</f>
        <v>1</v>
      </c>
      <c r="W25" s="257" t="s">
        <v>275</v>
      </c>
      <c r="X25" s="257" t="s">
        <v>106</v>
      </c>
      <c r="Y25" s="257" t="s">
        <v>74</v>
      </c>
      <c r="Z25" s="257" t="s">
        <v>107</v>
      </c>
    </row>
    <row r="26" spans="1:26" ht="93">
      <c r="A26" s="271" t="s">
        <v>246</v>
      </c>
      <c r="B26" s="227" t="s">
        <v>223</v>
      </c>
      <c r="C26" s="229" t="s">
        <v>66</v>
      </c>
      <c r="D26" s="229" t="s">
        <v>222</v>
      </c>
      <c r="E26" s="230" t="s">
        <v>108</v>
      </c>
      <c r="F26" s="231" t="s">
        <v>88</v>
      </c>
      <c r="G26" s="232">
        <v>1</v>
      </c>
      <c r="H26" s="231" t="s">
        <v>102</v>
      </c>
      <c r="I26" s="231" t="s">
        <v>71</v>
      </c>
      <c r="J26" s="265">
        <v>0.95</v>
      </c>
      <c r="K26" s="265">
        <v>0.95</v>
      </c>
      <c r="L26" s="265">
        <v>0.95</v>
      </c>
      <c r="M26" s="265">
        <v>0.95</v>
      </c>
      <c r="N26" s="265">
        <v>0.95</v>
      </c>
      <c r="O26" s="265">
        <v>0.95</v>
      </c>
      <c r="P26" s="265">
        <v>0.95</v>
      </c>
      <c r="Q26" s="265">
        <v>0.95</v>
      </c>
      <c r="R26" s="265">
        <v>0.95</v>
      </c>
      <c r="S26" s="265">
        <v>0.95</v>
      </c>
      <c r="T26" s="265">
        <v>0.95</v>
      </c>
      <c r="U26" s="265">
        <v>0.95</v>
      </c>
      <c r="V26" s="233">
        <f>+U26</f>
        <v>0.95</v>
      </c>
      <c r="W26" s="234" t="s">
        <v>275</v>
      </c>
      <c r="X26" s="234" t="s">
        <v>109</v>
      </c>
      <c r="Y26" s="234" t="s">
        <v>74</v>
      </c>
      <c r="Z26" s="257" t="s">
        <v>110</v>
      </c>
    </row>
  </sheetData>
  <mergeCells count="52">
    <mergeCell ref="W21:W23"/>
    <mergeCell ref="X21:X23"/>
    <mergeCell ref="Y21:Y23"/>
    <mergeCell ref="Z21:Z23"/>
    <mergeCell ref="B21:B23"/>
    <mergeCell ref="C21:C23"/>
    <mergeCell ref="D21:D23"/>
    <mergeCell ref="E21:E23"/>
    <mergeCell ref="F21:F23"/>
    <mergeCell ref="G21:G23"/>
    <mergeCell ref="H21:H23"/>
    <mergeCell ref="I21:I23"/>
    <mergeCell ref="A10:Z10"/>
    <mergeCell ref="A11:A12"/>
    <mergeCell ref="Z11:Z12"/>
    <mergeCell ref="G11:G12"/>
    <mergeCell ref="H11:H12"/>
    <mergeCell ref="I11:I12"/>
    <mergeCell ref="J11:L11"/>
    <mergeCell ref="M11:O11"/>
    <mergeCell ref="P11:R11"/>
    <mergeCell ref="S11:U11"/>
    <mergeCell ref="V11:V12"/>
    <mergeCell ref="W11:W12"/>
    <mergeCell ref="X11:X12"/>
    <mergeCell ref="Y11:Y12"/>
    <mergeCell ref="B11:B12"/>
    <mergeCell ref="C11:C12"/>
    <mergeCell ref="P3:R3"/>
    <mergeCell ref="S3:U3"/>
    <mergeCell ref="V3:V4"/>
    <mergeCell ref="A1:Z1"/>
    <mergeCell ref="A9:Z9"/>
    <mergeCell ref="W3:W4"/>
    <mergeCell ref="J3:L3"/>
    <mergeCell ref="M3:O3"/>
    <mergeCell ref="D11:D12"/>
    <mergeCell ref="E11:E12"/>
    <mergeCell ref="F11:F12"/>
    <mergeCell ref="Z3:Z4"/>
    <mergeCell ref="A2:Z2"/>
    <mergeCell ref="G3:G4"/>
    <mergeCell ref="H3:H4"/>
    <mergeCell ref="I3:I4"/>
    <mergeCell ref="X3:X4"/>
    <mergeCell ref="Y3:Y4"/>
    <mergeCell ref="B3:B4"/>
    <mergeCell ref="C3:C4"/>
    <mergeCell ref="D3:D4"/>
    <mergeCell ref="E3:E4"/>
    <mergeCell ref="F3:F4"/>
    <mergeCell ref="A3:A4"/>
  </mergeCells>
  <phoneticPr fontId="39" type="noConversion"/>
  <pageMargins left="0.7" right="0.7" top="0.75" bottom="0.75" header="0.3" footer="0.3"/>
  <pageSetup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Z16"/>
  <sheetViews>
    <sheetView tabSelected="1" topLeftCell="A10" zoomScale="80" zoomScaleNormal="80" workbookViewId="0">
      <selection activeCell="D16" sqref="D16"/>
    </sheetView>
  </sheetViews>
  <sheetFormatPr baseColWidth="10" defaultColWidth="11.453125" defaultRowHeight="15.5"/>
  <cols>
    <col min="1" max="1" width="19.36328125" style="211" customWidth="1"/>
    <col min="2" max="2" width="54.6328125" style="211" customWidth="1"/>
    <col min="3" max="3" width="14.453125" style="211" customWidth="1"/>
    <col min="4" max="4" width="27.54296875" style="211" customWidth="1"/>
    <col min="5" max="5" width="28.36328125" style="211" customWidth="1"/>
    <col min="6" max="6" width="13.54296875" style="211" customWidth="1"/>
    <col min="7" max="7" width="17.36328125" style="211" customWidth="1"/>
    <col min="8" max="8" width="13.453125" style="211" customWidth="1"/>
    <col min="9" max="9" width="14.90625" style="211" customWidth="1"/>
    <col min="10" max="13" width="11.453125" style="211"/>
    <col min="14" max="14" width="15.36328125" style="211" customWidth="1"/>
    <col min="15" max="15" width="11.453125" style="211"/>
    <col min="16" max="16" width="12.54296875" style="211" bestFit="1" customWidth="1"/>
    <col min="17" max="17" width="11.6328125" style="211" bestFit="1" customWidth="1"/>
    <col min="18" max="18" width="13.36328125" style="211" bestFit="1" customWidth="1"/>
    <col min="19" max="19" width="11.453125" style="211"/>
    <col min="20" max="20" width="14.6328125" style="211" customWidth="1"/>
    <col min="21" max="21" width="15.54296875" style="211" customWidth="1"/>
    <col min="22" max="22" width="19.453125" style="211" customWidth="1"/>
    <col min="23" max="23" width="16.453125" style="211" customWidth="1"/>
    <col min="24" max="24" width="17.36328125" style="211" customWidth="1"/>
    <col min="25" max="25" width="17.90625" style="211" customWidth="1"/>
    <col min="26" max="26" width="19.453125" style="211" customWidth="1"/>
    <col min="27" max="16384" width="11.453125" style="211"/>
  </cols>
  <sheetData>
    <row r="1" spans="1:26" ht="24" customHeight="1">
      <c r="A1" s="347" t="s">
        <v>35</v>
      </c>
      <c r="B1" s="347"/>
      <c r="C1" s="347"/>
      <c r="D1" s="347"/>
      <c r="E1" s="347"/>
      <c r="F1" s="347"/>
      <c r="G1" s="347"/>
      <c r="H1" s="347"/>
      <c r="I1" s="347"/>
      <c r="J1" s="347"/>
      <c r="K1" s="347"/>
      <c r="L1" s="347"/>
      <c r="M1" s="347"/>
      <c r="N1" s="347"/>
      <c r="O1" s="347"/>
      <c r="P1" s="347"/>
      <c r="Q1" s="347"/>
      <c r="R1" s="347"/>
      <c r="S1" s="347"/>
      <c r="T1" s="347"/>
      <c r="U1" s="347"/>
      <c r="V1" s="347"/>
      <c r="W1" s="347"/>
      <c r="X1" s="347"/>
      <c r="Y1" s="347"/>
      <c r="Z1" s="347"/>
    </row>
    <row r="2" spans="1:26" ht="45" customHeight="1" thickBot="1">
      <c r="A2" s="348" t="s">
        <v>111</v>
      </c>
      <c r="B2" s="348"/>
      <c r="C2" s="348"/>
      <c r="D2" s="348"/>
      <c r="E2" s="348"/>
      <c r="F2" s="348"/>
      <c r="G2" s="348"/>
      <c r="H2" s="348"/>
      <c r="I2" s="348"/>
      <c r="J2" s="348"/>
      <c r="K2" s="348"/>
      <c r="L2" s="348"/>
      <c r="M2" s="348"/>
      <c r="N2" s="348"/>
      <c r="O2" s="348"/>
      <c r="P2" s="348"/>
      <c r="Q2" s="348"/>
      <c r="R2" s="348"/>
      <c r="S2" s="348"/>
      <c r="T2" s="348"/>
      <c r="U2" s="348"/>
      <c r="V2" s="348"/>
      <c r="W2" s="348"/>
      <c r="X2" s="348"/>
      <c r="Y2" s="348"/>
      <c r="Z2" s="349"/>
    </row>
    <row r="3" spans="1:26" ht="45" customHeight="1">
      <c r="A3" s="315" t="s">
        <v>260</v>
      </c>
      <c r="B3" s="351" t="s">
        <v>84</v>
      </c>
      <c r="C3" s="353" t="s">
        <v>38</v>
      </c>
      <c r="D3" s="353" t="s">
        <v>39</v>
      </c>
      <c r="E3" s="353" t="s">
        <v>40</v>
      </c>
      <c r="F3" s="353" t="s">
        <v>41</v>
      </c>
      <c r="G3" s="353" t="s">
        <v>42</v>
      </c>
      <c r="H3" s="353" t="s">
        <v>43</v>
      </c>
      <c r="I3" s="353" t="s">
        <v>44</v>
      </c>
      <c r="J3" s="350" t="s">
        <v>45</v>
      </c>
      <c r="K3" s="350"/>
      <c r="L3" s="350"/>
      <c r="M3" s="350" t="s">
        <v>46</v>
      </c>
      <c r="N3" s="350"/>
      <c r="O3" s="350"/>
      <c r="P3" s="350" t="s">
        <v>47</v>
      </c>
      <c r="Q3" s="350"/>
      <c r="R3" s="350"/>
      <c r="S3" s="350" t="s">
        <v>48</v>
      </c>
      <c r="T3" s="350"/>
      <c r="U3" s="350"/>
      <c r="V3" s="353" t="s">
        <v>49</v>
      </c>
      <c r="W3" s="306" t="s">
        <v>50</v>
      </c>
      <c r="X3" s="306" t="s">
        <v>51</v>
      </c>
      <c r="Y3" s="306" t="s">
        <v>52</v>
      </c>
      <c r="Z3" s="306" t="s">
        <v>53</v>
      </c>
    </row>
    <row r="4" spans="1:26" ht="16" thickBot="1">
      <c r="A4" s="316"/>
      <c r="B4" s="352"/>
      <c r="C4" s="353"/>
      <c r="D4" s="353"/>
      <c r="E4" s="353"/>
      <c r="F4" s="353"/>
      <c r="G4" s="353"/>
      <c r="H4" s="353"/>
      <c r="I4" s="353"/>
      <c r="J4" s="268" t="s">
        <v>54</v>
      </c>
      <c r="K4" s="268" t="s">
        <v>55</v>
      </c>
      <c r="L4" s="268" t="s">
        <v>56</v>
      </c>
      <c r="M4" s="268" t="s">
        <v>57</v>
      </c>
      <c r="N4" s="268" t="s">
        <v>58</v>
      </c>
      <c r="O4" s="268" t="s">
        <v>59</v>
      </c>
      <c r="P4" s="268" t="s">
        <v>60</v>
      </c>
      <c r="Q4" s="268" t="s">
        <v>61</v>
      </c>
      <c r="R4" s="268" t="s">
        <v>62</v>
      </c>
      <c r="S4" s="268" t="s">
        <v>63</v>
      </c>
      <c r="T4" s="268" t="s">
        <v>64</v>
      </c>
      <c r="U4" s="268" t="s">
        <v>65</v>
      </c>
      <c r="V4" s="353"/>
      <c r="W4" s="354"/>
      <c r="X4" s="354"/>
      <c r="Y4" s="354"/>
      <c r="Z4" s="354"/>
    </row>
    <row r="5" spans="1:26" ht="62">
      <c r="A5" s="229" t="s">
        <v>261</v>
      </c>
      <c r="B5" s="269" t="str">
        <f>'Impulsos procesales'!B2</f>
        <v>Meta: Impulsar procesalmente (avocar, rechazar, enviar al competente y todo lo que derive del desarrollo de la actuación), (xx) número de expedientes a cargo de las inspecciones de policía</v>
      </c>
      <c r="C5" s="237" t="s">
        <v>112</v>
      </c>
      <c r="D5" s="237" t="s">
        <v>113</v>
      </c>
      <c r="E5" s="237" t="s">
        <v>114</v>
      </c>
      <c r="F5" s="237" t="s">
        <v>115</v>
      </c>
      <c r="G5" s="237" t="s">
        <v>116</v>
      </c>
      <c r="H5" s="237" t="s">
        <v>117</v>
      </c>
      <c r="I5" s="237" t="s">
        <v>118</v>
      </c>
      <c r="J5" s="237"/>
      <c r="K5" s="237"/>
      <c r="L5" s="237"/>
      <c r="M5" s="237"/>
      <c r="N5" s="237"/>
      <c r="O5" s="237"/>
      <c r="P5" s="237"/>
      <c r="Q5" s="237"/>
      <c r="R5" s="237"/>
      <c r="S5" s="237"/>
      <c r="T5" s="237"/>
      <c r="U5" s="237"/>
      <c r="V5" s="237">
        <f>SUM(J5:U5)</f>
        <v>0</v>
      </c>
      <c r="W5" s="239" t="s">
        <v>118</v>
      </c>
      <c r="X5" s="239" t="s">
        <v>119</v>
      </c>
      <c r="Y5" s="239" t="s">
        <v>74</v>
      </c>
      <c r="Z5" s="239" t="s">
        <v>119</v>
      </c>
    </row>
    <row r="6" spans="1:26" ht="46.5">
      <c r="A6" s="229" t="s">
        <v>261</v>
      </c>
      <c r="B6" s="269" t="str">
        <f>Fallos!B2</f>
        <v>Meta: Proferir (xx) número de fallos en primera instancia sobre los expedientes a cargo de las inspecciones de policía</v>
      </c>
      <c r="C6" s="237" t="s">
        <v>120</v>
      </c>
      <c r="D6" s="237" t="s">
        <v>121</v>
      </c>
      <c r="E6" s="237" t="s">
        <v>122</v>
      </c>
      <c r="F6" s="237" t="s">
        <v>115</v>
      </c>
      <c r="G6" s="237" t="s">
        <v>116</v>
      </c>
      <c r="H6" s="237" t="s">
        <v>117</v>
      </c>
      <c r="I6" s="237" t="s">
        <v>123</v>
      </c>
      <c r="J6" s="237"/>
      <c r="K6" s="237"/>
      <c r="L6" s="237"/>
      <c r="M6" s="237"/>
      <c r="N6" s="237"/>
      <c r="O6" s="237"/>
      <c r="P6" s="237"/>
      <c r="Q6" s="237"/>
      <c r="R6" s="237"/>
      <c r="S6" s="237"/>
      <c r="T6" s="237"/>
      <c r="U6" s="237"/>
      <c r="V6" s="237">
        <f t="shared" ref="V6:V13" si="0">SUM(J6:U6)</f>
        <v>0</v>
      </c>
      <c r="W6" s="239" t="s">
        <v>123</v>
      </c>
      <c r="X6" s="239" t="s">
        <v>119</v>
      </c>
      <c r="Y6" s="239" t="s">
        <v>74</v>
      </c>
      <c r="Z6" s="239" t="s">
        <v>119</v>
      </c>
    </row>
    <row r="7" spans="1:26" ht="46.5">
      <c r="A7" s="229" t="s">
        <v>261</v>
      </c>
      <c r="B7" s="269" t="str">
        <f>'A. Adtivas Terminadas'!B2</f>
        <v>Meta: Terminar (archivar), (xx) actuaciones administrativas activas</v>
      </c>
      <c r="C7" s="237" t="s">
        <v>120</v>
      </c>
      <c r="D7" s="237" t="s">
        <v>124</v>
      </c>
      <c r="E7" s="237" t="s">
        <v>125</v>
      </c>
      <c r="F7" s="237" t="s">
        <v>115</v>
      </c>
      <c r="G7" s="237" t="s">
        <v>116</v>
      </c>
      <c r="H7" s="237" t="s">
        <v>117</v>
      </c>
      <c r="I7" s="237" t="s">
        <v>126</v>
      </c>
      <c r="J7" s="237"/>
      <c r="K7" s="237"/>
      <c r="L7" s="237"/>
      <c r="M7" s="237"/>
      <c r="N7" s="237"/>
      <c r="O7" s="237"/>
      <c r="P7" s="237"/>
      <c r="Q7" s="237"/>
      <c r="R7" s="237"/>
      <c r="S7" s="237"/>
      <c r="T7" s="237"/>
      <c r="U7" s="237"/>
      <c r="V7" s="237">
        <f t="shared" si="0"/>
        <v>0</v>
      </c>
      <c r="W7" s="239" t="s">
        <v>126</v>
      </c>
      <c r="X7" s="239" t="s">
        <v>127</v>
      </c>
      <c r="Y7" s="239" t="s">
        <v>74</v>
      </c>
      <c r="Z7" s="239" t="s">
        <v>127</v>
      </c>
    </row>
    <row r="8" spans="1:26" ht="62">
      <c r="A8" s="229" t="s">
        <v>261</v>
      </c>
      <c r="B8" s="269" t="str">
        <f>'A. Adtivas Primera Instancia'!B2</f>
        <v>Meta: Terminar (xx) actuaciones administrativas en primera instancia</v>
      </c>
      <c r="C8" s="237" t="s">
        <v>112</v>
      </c>
      <c r="D8" s="237" t="s">
        <v>128</v>
      </c>
      <c r="E8" s="237" t="s">
        <v>129</v>
      </c>
      <c r="F8" s="237" t="s">
        <v>115</v>
      </c>
      <c r="G8" s="237" t="s">
        <v>116</v>
      </c>
      <c r="H8" s="237" t="s">
        <v>117</v>
      </c>
      <c r="I8" s="237" t="s">
        <v>130</v>
      </c>
      <c r="J8" s="237"/>
      <c r="K8" s="237"/>
      <c r="L8" s="237"/>
      <c r="M8" s="237"/>
      <c r="N8" s="237"/>
      <c r="O8" s="237"/>
      <c r="P8" s="237"/>
      <c r="Q8" s="237"/>
      <c r="R8" s="237"/>
      <c r="S8" s="237"/>
      <c r="T8" s="237"/>
      <c r="U8" s="237"/>
      <c r="V8" s="237">
        <f t="shared" si="0"/>
        <v>0</v>
      </c>
      <c r="W8" s="239" t="s">
        <v>130</v>
      </c>
      <c r="X8" s="239" t="s">
        <v>127</v>
      </c>
      <c r="Y8" s="239" t="s">
        <v>74</v>
      </c>
      <c r="Z8" s="239" t="s">
        <v>127</v>
      </c>
    </row>
    <row r="9" spans="1:26" ht="51.75" customHeight="1">
      <c r="A9" s="229" t="s">
        <v>261</v>
      </c>
      <c r="B9" s="269" t="str">
        <f>'Espacio Público'!B2</f>
        <v>Meta: Realizar (xx) número de operativos de inspección, vigilancia y control en materia de integridad del espacio público</v>
      </c>
      <c r="C9" s="237" t="s">
        <v>112</v>
      </c>
      <c r="D9" s="231" t="s">
        <v>230</v>
      </c>
      <c r="E9" s="231" t="s">
        <v>225</v>
      </c>
      <c r="F9" s="237" t="s">
        <v>115</v>
      </c>
      <c r="G9" s="237" t="s">
        <v>116</v>
      </c>
      <c r="H9" s="237" t="s">
        <v>117</v>
      </c>
      <c r="I9" s="231" t="s">
        <v>232</v>
      </c>
      <c r="J9" s="237"/>
      <c r="K9" s="237"/>
      <c r="L9" s="237"/>
      <c r="M9" s="237"/>
      <c r="N9" s="237"/>
      <c r="O9" s="237"/>
      <c r="P9" s="237"/>
      <c r="Q9" s="237"/>
      <c r="R9" s="237"/>
      <c r="S9" s="237"/>
      <c r="T9" s="237"/>
      <c r="U9" s="237"/>
      <c r="V9" s="237">
        <f t="shared" si="0"/>
        <v>0</v>
      </c>
      <c r="W9" s="239" t="s">
        <v>131</v>
      </c>
      <c r="X9" s="239" t="s">
        <v>74</v>
      </c>
      <c r="Y9" s="239" t="s">
        <v>74</v>
      </c>
      <c r="Z9" s="239" t="s">
        <v>131</v>
      </c>
    </row>
    <row r="10" spans="1:26" ht="44.25" customHeight="1">
      <c r="A10" s="229" t="s">
        <v>261</v>
      </c>
      <c r="B10" s="269" t="str">
        <f>'Actividad Económica'!B2</f>
        <v xml:space="preserve">Meta: Realizar (xx) número de operativos de inspección, vigilancia y control en materia de actividad económica </v>
      </c>
      <c r="C10" s="237" t="s">
        <v>112</v>
      </c>
      <c r="D10" s="231" t="s">
        <v>226</v>
      </c>
      <c r="E10" s="231" t="s">
        <v>231</v>
      </c>
      <c r="F10" s="237" t="s">
        <v>115</v>
      </c>
      <c r="G10" s="237" t="s">
        <v>116</v>
      </c>
      <c r="H10" s="237" t="s">
        <v>117</v>
      </c>
      <c r="I10" s="231" t="s">
        <v>232</v>
      </c>
      <c r="J10" s="237"/>
      <c r="K10" s="237"/>
      <c r="L10" s="237"/>
      <c r="M10" s="237"/>
      <c r="N10" s="237"/>
      <c r="O10" s="237"/>
      <c r="P10" s="237"/>
      <c r="Q10" s="237"/>
      <c r="R10" s="237"/>
      <c r="S10" s="237"/>
      <c r="T10" s="237"/>
      <c r="U10" s="237"/>
      <c r="V10" s="237">
        <f t="shared" si="0"/>
        <v>0</v>
      </c>
      <c r="W10" s="239" t="s">
        <v>131</v>
      </c>
      <c r="X10" s="239" t="s">
        <v>74</v>
      </c>
      <c r="Y10" s="239" t="s">
        <v>74</v>
      </c>
      <c r="Z10" s="239" t="s">
        <v>131</v>
      </c>
    </row>
    <row r="11" spans="1:26" ht="46.5" customHeight="1">
      <c r="A11" s="229" t="s">
        <v>261</v>
      </c>
      <c r="B11" s="269" t="str">
        <f>'Obras y Urbanismo'!B2</f>
        <v xml:space="preserve">Meta: Realizar (xx) número de operativos de inspección, vigilancia y control en materia de obras y urbanismo </v>
      </c>
      <c r="C11" s="237" t="s">
        <v>112</v>
      </c>
      <c r="D11" s="231" t="s">
        <v>227</v>
      </c>
      <c r="E11" s="231" t="s">
        <v>227</v>
      </c>
      <c r="F11" s="237" t="s">
        <v>115</v>
      </c>
      <c r="G11" s="237" t="s">
        <v>116</v>
      </c>
      <c r="H11" s="237" t="s">
        <v>117</v>
      </c>
      <c r="I11" s="231" t="s">
        <v>232</v>
      </c>
      <c r="J11" s="237"/>
      <c r="K11" s="237"/>
      <c r="L11" s="237"/>
      <c r="M11" s="237"/>
      <c r="N11" s="237"/>
      <c r="O11" s="237"/>
      <c r="P11" s="237"/>
      <c r="Q11" s="237"/>
      <c r="R11" s="237"/>
      <c r="S11" s="237"/>
      <c r="T11" s="237"/>
      <c r="U11" s="237"/>
      <c r="V11" s="237">
        <f t="shared" si="0"/>
        <v>0</v>
      </c>
      <c r="W11" s="239" t="s">
        <v>131</v>
      </c>
      <c r="X11" s="239" t="s">
        <v>74</v>
      </c>
      <c r="Y11" s="239" t="s">
        <v>74</v>
      </c>
      <c r="Z11" s="239" t="s">
        <v>131</v>
      </c>
    </row>
    <row r="12" spans="1:26" ht="50.25" customHeight="1">
      <c r="A12" s="229" t="s">
        <v>261</v>
      </c>
      <c r="B12" s="269" t="str">
        <f>Cerros!B2</f>
        <v>Meta: Realizar (xx) número de operativos de inspección, vigilancia y control para dar cumplimiento a los fallos de cerros orientales.</v>
      </c>
      <c r="C12" s="237" t="s">
        <v>112</v>
      </c>
      <c r="D12" s="231" t="s">
        <v>228</v>
      </c>
      <c r="E12" s="231" t="s">
        <v>228</v>
      </c>
      <c r="F12" s="237" t="s">
        <v>115</v>
      </c>
      <c r="G12" s="237" t="s">
        <v>116</v>
      </c>
      <c r="H12" s="237" t="s">
        <v>117</v>
      </c>
      <c r="I12" s="231" t="s">
        <v>232</v>
      </c>
      <c r="J12" s="237"/>
      <c r="K12" s="237"/>
      <c r="L12" s="237"/>
      <c r="M12" s="237"/>
      <c r="N12" s="237"/>
      <c r="O12" s="237"/>
      <c r="P12" s="237"/>
      <c r="Q12" s="237"/>
      <c r="R12" s="237"/>
      <c r="S12" s="237"/>
      <c r="T12" s="237"/>
      <c r="U12" s="237"/>
      <c r="V12" s="237">
        <f t="shared" si="0"/>
        <v>0</v>
      </c>
      <c r="W12" s="239" t="s">
        <v>131</v>
      </c>
      <c r="X12" s="239" t="s">
        <v>74</v>
      </c>
      <c r="Y12" s="239" t="s">
        <v>74</v>
      </c>
      <c r="Z12" s="239" t="s">
        <v>131</v>
      </c>
    </row>
    <row r="13" spans="1:26" ht="54" customHeight="1">
      <c r="A13" s="229" t="s">
        <v>261</v>
      </c>
      <c r="B13" s="269" t="str">
        <f>Río!B2</f>
        <v xml:space="preserve">Meta: Realizar (xx) número de operativos de inspección, vigilancia y control para dar cumplimiento a los fallos Río Bogotá </v>
      </c>
      <c r="C13" s="237" t="s">
        <v>112</v>
      </c>
      <c r="D13" s="231" t="s">
        <v>229</v>
      </c>
      <c r="E13" s="231" t="s">
        <v>229</v>
      </c>
      <c r="F13" s="237" t="s">
        <v>115</v>
      </c>
      <c r="G13" s="237" t="s">
        <v>116</v>
      </c>
      <c r="H13" s="237" t="s">
        <v>117</v>
      </c>
      <c r="I13" s="231" t="s">
        <v>232</v>
      </c>
      <c r="J13" s="237"/>
      <c r="K13" s="237"/>
      <c r="L13" s="237"/>
      <c r="M13" s="237"/>
      <c r="N13" s="237"/>
      <c r="O13" s="237"/>
      <c r="P13" s="237"/>
      <c r="Q13" s="237"/>
      <c r="R13" s="237"/>
      <c r="S13" s="237"/>
      <c r="T13" s="237"/>
      <c r="U13" s="237"/>
      <c r="V13" s="237">
        <f t="shared" si="0"/>
        <v>0</v>
      </c>
      <c r="W13" s="239" t="s">
        <v>131</v>
      </c>
      <c r="X13" s="239" t="s">
        <v>74</v>
      </c>
      <c r="Y13" s="239" t="s">
        <v>74</v>
      </c>
      <c r="Z13" s="239" t="s">
        <v>131</v>
      </c>
    </row>
    <row r="14" spans="1:26" ht="62">
      <c r="A14" s="355" t="s">
        <v>262</v>
      </c>
      <c r="B14" s="269" t="s">
        <v>276</v>
      </c>
      <c r="C14" s="237" t="s">
        <v>233</v>
      </c>
      <c r="D14" s="231" t="s">
        <v>236</v>
      </c>
      <c r="E14" s="231" t="s">
        <v>237</v>
      </c>
      <c r="F14" s="231" t="s">
        <v>115</v>
      </c>
      <c r="G14" s="270" t="s">
        <v>194</v>
      </c>
      <c r="H14" s="237" t="s">
        <v>117</v>
      </c>
      <c r="I14" s="271" t="s">
        <v>234</v>
      </c>
      <c r="J14" s="272">
        <v>0</v>
      </c>
      <c r="K14" s="272">
        <v>0</v>
      </c>
      <c r="L14" s="272">
        <v>1</v>
      </c>
      <c r="M14" s="272">
        <v>1</v>
      </c>
      <c r="N14" s="272">
        <v>1</v>
      </c>
      <c r="O14" s="272">
        <v>1</v>
      </c>
      <c r="P14" s="272">
        <v>1</v>
      </c>
      <c r="Q14" s="272">
        <v>1</v>
      </c>
      <c r="R14" s="272">
        <v>1</v>
      </c>
      <c r="S14" s="272">
        <v>1</v>
      </c>
      <c r="T14" s="272">
        <v>1</v>
      </c>
      <c r="U14" s="272">
        <v>1</v>
      </c>
      <c r="V14" s="272">
        <f>SUM(J14:U14)</f>
        <v>10</v>
      </c>
      <c r="W14" s="239" t="s">
        <v>235</v>
      </c>
      <c r="X14" s="239" t="s">
        <v>74</v>
      </c>
      <c r="Y14" s="239" t="s">
        <v>74</v>
      </c>
      <c r="Z14" s="234" t="s">
        <v>238</v>
      </c>
    </row>
    <row r="15" spans="1:26" ht="71" customHeight="1">
      <c r="A15" s="356"/>
      <c r="B15" s="269" t="s">
        <v>277</v>
      </c>
      <c r="C15" s="237" t="s">
        <v>66</v>
      </c>
      <c r="D15" s="231" t="s">
        <v>278</v>
      </c>
      <c r="E15" s="231" t="s">
        <v>279</v>
      </c>
      <c r="F15" s="231" t="s">
        <v>115</v>
      </c>
      <c r="G15" s="270" t="s">
        <v>194</v>
      </c>
      <c r="H15" s="237" t="s">
        <v>117</v>
      </c>
      <c r="I15" s="273" t="s">
        <v>234</v>
      </c>
      <c r="J15" s="272">
        <v>0</v>
      </c>
      <c r="K15" s="272">
        <v>1</v>
      </c>
      <c r="L15" s="272">
        <v>1</v>
      </c>
      <c r="M15" s="272">
        <v>1</v>
      </c>
      <c r="N15" s="272">
        <v>1</v>
      </c>
      <c r="O15" s="272">
        <v>1</v>
      </c>
      <c r="P15" s="272">
        <v>1</v>
      </c>
      <c r="Q15" s="272">
        <v>1</v>
      </c>
      <c r="R15" s="272">
        <v>1</v>
      </c>
      <c r="S15" s="272">
        <v>2</v>
      </c>
      <c r="T15" s="272">
        <v>1</v>
      </c>
      <c r="U15" s="272">
        <v>1</v>
      </c>
      <c r="V15" s="272">
        <f>SUM(J15:U15)</f>
        <v>12</v>
      </c>
      <c r="W15" s="239" t="s">
        <v>235</v>
      </c>
      <c r="X15" s="239" t="s">
        <v>74</v>
      </c>
      <c r="Y15" s="239" t="s">
        <v>74</v>
      </c>
      <c r="Z15" s="234" t="s">
        <v>238</v>
      </c>
    </row>
    <row r="16" spans="1:26" ht="83" customHeight="1">
      <c r="A16" s="356"/>
      <c r="B16" s="269" t="s">
        <v>280</v>
      </c>
      <c r="C16" s="237" t="s">
        <v>66</v>
      </c>
      <c r="D16" s="231" t="s">
        <v>281</v>
      </c>
      <c r="E16" s="231" t="s">
        <v>282</v>
      </c>
      <c r="F16" s="231" t="s">
        <v>115</v>
      </c>
      <c r="G16" s="270" t="s">
        <v>194</v>
      </c>
      <c r="H16" s="237" t="s">
        <v>117</v>
      </c>
      <c r="I16" s="273" t="s">
        <v>234</v>
      </c>
      <c r="J16" s="272">
        <v>0</v>
      </c>
      <c r="K16" s="272">
        <v>0</v>
      </c>
      <c r="L16" s="272">
        <v>0</v>
      </c>
      <c r="M16" s="272">
        <v>0</v>
      </c>
      <c r="N16" s="272">
        <v>1</v>
      </c>
      <c r="O16" s="272">
        <v>1</v>
      </c>
      <c r="P16" s="272">
        <v>1</v>
      </c>
      <c r="Q16" s="272">
        <v>1</v>
      </c>
      <c r="R16" s="272">
        <v>1</v>
      </c>
      <c r="S16" s="272">
        <v>1</v>
      </c>
      <c r="T16" s="272">
        <v>0</v>
      </c>
      <c r="U16" s="272">
        <v>0</v>
      </c>
      <c r="V16" s="272">
        <f>SUM(J16:U16)</f>
        <v>6</v>
      </c>
      <c r="W16" s="239" t="s">
        <v>235</v>
      </c>
      <c r="X16" s="239" t="s">
        <v>74</v>
      </c>
      <c r="Y16" s="239" t="s">
        <v>74</v>
      </c>
      <c r="Z16" s="234" t="s">
        <v>238</v>
      </c>
    </row>
  </sheetData>
  <mergeCells count="21">
    <mergeCell ref="A14:A16"/>
    <mergeCell ref="S3:U3"/>
    <mergeCell ref="V3:V4"/>
    <mergeCell ref="W3:W4"/>
    <mergeCell ref="A3:A4"/>
    <mergeCell ref="A1:Z1"/>
    <mergeCell ref="A2:Z2"/>
    <mergeCell ref="P3:R3"/>
    <mergeCell ref="B3:B4"/>
    <mergeCell ref="C3:C4"/>
    <mergeCell ref="D3:D4"/>
    <mergeCell ref="E3:E4"/>
    <mergeCell ref="F3:F4"/>
    <mergeCell ref="G3:G4"/>
    <mergeCell ref="H3:H4"/>
    <mergeCell ref="I3:I4"/>
    <mergeCell ref="X3:X4"/>
    <mergeCell ref="Y3:Y4"/>
    <mergeCell ref="Z3:Z4"/>
    <mergeCell ref="J3:L3"/>
    <mergeCell ref="M3:O3"/>
  </mergeCells>
  <dataValidations disablePrompts="1" count="3">
    <dataValidation type="list" allowBlank="1" showInputMessage="1" showErrorMessage="1" error="Escriba un texto " promptTitle="Cualquier contenido" sqref="C14:C16" xr:uid="{00000000-0002-0000-0200-000000000000}">
      <formula1>$F$65:$F$68</formula1>
    </dataValidation>
    <dataValidation type="list" allowBlank="1" showInputMessage="1" showErrorMessage="1" sqref="F14:F16" xr:uid="{00000000-0002-0000-0200-000001000000}">
      <formula1>$Q$65:$Q$67</formula1>
    </dataValidation>
    <dataValidation type="list" allowBlank="1" showInputMessage="1" showErrorMessage="1" sqref="H14:H16" xr:uid="{00000000-0002-0000-0200-000002000000}">
      <formula1>$J$65:$J$68</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2">
    <tabColor theme="7" tint="0.59999389629810485"/>
  </sheetPr>
  <dimension ref="A1:AG105"/>
  <sheetViews>
    <sheetView zoomScale="80" zoomScaleNormal="80" zoomScaleSheetLayoutView="80" workbookViewId="0">
      <selection activeCell="R1" sqref="R1"/>
    </sheetView>
  </sheetViews>
  <sheetFormatPr baseColWidth="10" defaultColWidth="9" defaultRowHeight="14.5"/>
  <cols>
    <col min="1" max="1" width="9" style="112"/>
    <col min="2" max="2" width="5.54296875" style="109" customWidth="1"/>
    <col min="3" max="3" width="19.90625" style="109" customWidth="1"/>
    <col min="4" max="4" width="18" style="110" customWidth="1"/>
    <col min="5" max="5" width="12.453125" style="109" customWidth="1"/>
    <col min="6" max="13" width="7.6328125" style="110" customWidth="1"/>
    <col min="14" max="14" width="10.453125" style="110" customWidth="1"/>
    <col min="15" max="15" width="8.54296875" style="110" customWidth="1"/>
    <col min="16" max="16" width="10.6328125" style="110" customWidth="1"/>
    <col min="17" max="17" width="10.08984375" style="110" customWidth="1"/>
    <col min="18" max="18" width="11.08984375" style="109" customWidth="1"/>
    <col min="19" max="19" width="9" style="151"/>
    <col min="20" max="20" width="9" style="112"/>
    <col min="21" max="21" width="36.90625" style="112" customWidth="1"/>
    <col min="22" max="22" width="21.6328125" style="112" customWidth="1"/>
    <col min="23" max="23" width="26.6328125" style="112" customWidth="1"/>
    <col min="24" max="24" width="26.36328125" style="112" customWidth="1"/>
    <col min="25" max="33" width="9" style="112"/>
    <col min="34" max="16384" width="9" style="109"/>
  </cols>
  <sheetData>
    <row r="1" spans="2:22" s="112" customFormat="1" ht="15" thickBot="1">
      <c r="D1" s="113"/>
      <c r="F1" s="113"/>
      <c r="G1" s="113"/>
      <c r="H1" s="113"/>
      <c r="I1" s="113"/>
      <c r="J1" s="113"/>
      <c r="K1" s="113"/>
      <c r="L1" s="113"/>
      <c r="M1" s="113"/>
      <c r="N1" s="113"/>
      <c r="O1" s="113"/>
      <c r="P1" s="113"/>
      <c r="Q1" s="113"/>
      <c r="S1" s="151"/>
    </row>
    <row r="2" spans="2:22" ht="48.75" customHeight="1" thickBot="1">
      <c r="B2" s="367" t="s">
        <v>132</v>
      </c>
      <c r="C2" s="368"/>
      <c r="D2" s="368"/>
      <c r="E2" s="368"/>
      <c r="F2" s="368"/>
      <c r="G2" s="368"/>
      <c r="H2" s="368"/>
      <c r="I2" s="368"/>
      <c r="J2" s="368"/>
      <c r="K2" s="368"/>
      <c r="L2" s="368"/>
      <c r="M2" s="368"/>
      <c r="N2" s="368"/>
      <c r="O2" s="368"/>
      <c r="P2" s="368"/>
      <c r="Q2" s="368"/>
      <c r="R2" s="369"/>
      <c r="U2" s="115"/>
    </row>
    <row r="3" spans="2:22" s="112" customFormat="1" ht="10.5" customHeight="1" thickBot="1">
      <c r="B3" s="118"/>
      <c r="C3" s="372"/>
      <c r="D3" s="372"/>
      <c r="E3" s="372"/>
      <c r="F3" s="372"/>
      <c r="G3" s="372"/>
      <c r="H3" s="372"/>
      <c r="I3" s="372"/>
      <c r="J3" s="372"/>
      <c r="K3" s="372"/>
      <c r="L3" s="372"/>
      <c r="M3" s="372"/>
      <c r="N3" s="372"/>
      <c r="O3" s="372"/>
      <c r="P3" s="372"/>
      <c r="Q3" s="372"/>
      <c r="R3" s="372"/>
      <c r="S3" s="151"/>
    </row>
    <row r="4" spans="2:22" ht="27" customHeight="1">
      <c r="B4" s="373" t="s">
        <v>133</v>
      </c>
      <c r="C4" s="375" t="s">
        <v>134</v>
      </c>
      <c r="D4" s="375" t="s">
        <v>135</v>
      </c>
      <c r="E4" s="377" t="s">
        <v>136</v>
      </c>
      <c r="F4" s="375" t="s">
        <v>137</v>
      </c>
      <c r="G4" s="375"/>
      <c r="H4" s="375"/>
      <c r="I4" s="375"/>
      <c r="J4" s="375"/>
      <c r="K4" s="375"/>
      <c r="L4" s="375"/>
      <c r="M4" s="375"/>
      <c r="N4" s="375"/>
      <c r="O4" s="375"/>
      <c r="P4" s="375"/>
      <c r="Q4" s="375"/>
      <c r="R4" s="370" t="s">
        <v>138</v>
      </c>
    </row>
    <row r="5" spans="2:22" ht="30" customHeight="1">
      <c r="B5" s="374"/>
      <c r="C5" s="376"/>
      <c r="D5" s="376"/>
      <c r="E5" s="378"/>
      <c r="F5" s="160" t="s">
        <v>139</v>
      </c>
      <c r="G5" s="160" t="s">
        <v>140</v>
      </c>
      <c r="H5" s="160" t="s">
        <v>141</v>
      </c>
      <c r="I5" s="160" t="s">
        <v>142</v>
      </c>
      <c r="J5" s="160" t="s">
        <v>143</v>
      </c>
      <c r="K5" s="160" t="s">
        <v>144</v>
      </c>
      <c r="L5" s="160" t="s">
        <v>145</v>
      </c>
      <c r="M5" s="160" t="s">
        <v>146</v>
      </c>
      <c r="N5" s="160" t="s">
        <v>147</v>
      </c>
      <c r="O5" s="160" t="s">
        <v>148</v>
      </c>
      <c r="P5" s="160" t="s">
        <v>149</v>
      </c>
      <c r="Q5" s="160" t="s">
        <v>150</v>
      </c>
      <c r="R5" s="371"/>
    </row>
    <row r="6" spans="2:22" ht="15.5">
      <c r="B6" s="123">
        <v>1</v>
      </c>
      <c r="C6" s="124" t="s">
        <v>15</v>
      </c>
      <c r="D6" s="125"/>
      <c r="E6" s="126">
        <f>SUM(F6:Q6)</f>
        <v>9600</v>
      </c>
      <c r="F6" s="126">
        <f>160*R6</f>
        <v>800</v>
      </c>
      <c r="G6" s="126">
        <v>800</v>
      </c>
      <c r="H6" s="126">
        <v>800</v>
      </c>
      <c r="I6" s="126">
        <v>800</v>
      </c>
      <c r="J6" s="126">
        <v>800</v>
      </c>
      <c r="K6" s="126">
        <v>800</v>
      </c>
      <c r="L6" s="126">
        <v>800</v>
      </c>
      <c r="M6" s="126">
        <v>800</v>
      </c>
      <c r="N6" s="126">
        <v>800</v>
      </c>
      <c r="O6" s="126">
        <v>800</v>
      </c>
      <c r="P6" s="126">
        <v>800</v>
      </c>
      <c r="Q6" s="126">
        <v>800</v>
      </c>
      <c r="R6" s="127">
        <v>5</v>
      </c>
      <c r="S6" s="152"/>
      <c r="T6" s="116"/>
      <c r="U6" s="116"/>
      <c r="V6" s="116"/>
    </row>
    <row r="7" spans="2:22" ht="15.5">
      <c r="B7" s="128">
        <v>2</v>
      </c>
      <c r="C7" s="129" t="s">
        <v>16</v>
      </c>
      <c r="D7" s="130"/>
      <c r="E7" s="131">
        <f t="shared" ref="E7:E21" si="0">SUM(F7:Q7)</f>
        <v>7680</v>
      </c>
      <c r="F7" s="131">
        <f t="shared" ref="F7:F23" si="1">160*R7</f>
        <v>640</v>
      </c>
      <c r="G7" s="131">
        <v>640</v>
      </c>
      <c r="H7" s="131">
        <v>640</v>
      </c>
      <c r="I7" s="131">
        <v>640</v>
      </c>
      <c r="J7" s="131">
        <v>640</v>
      </c>
      <c r="K7" s="131">
        <v>640</v>
      </c>
      <c r="L7" s="131">
        <v>640</v>
      </c>
      <c r="M7" s="131">
        <v>640</v>
      </c>
      <c r="N7" s="131">
        <v>640</v>
      </c>
      <c r="O7" s="131">
        <v>640</v>
      </c>
      <c r="P7" s="131">
        <v>640</v>
      </c>
      <c r="Q7" s="131">
        <v>640</v>
      </c>
      <c r="R7" s="132">
        <v>4</v>
      </c>
    </row>
    <row r="8" spans="2:22" ht="15.5">
      <c r="B8" s="128">
        <v>3</v>
      </c>
      <c r="C8" s="129" t="s">
        <v>18</v>
      </c>
      <c r="D8" s="130"/>
      <c r="E8" s="131">
        <f t="shared" si="0"/>
        <v>9600</v>
      </c>
      <c r="F8" s="131">
        <f t="shared" si="1"/>
        <v>800</v>
      </c>
      <c r="G8" s="131">
        <v>800</v>
      </c>
      <c r="H8" s="131">
        <v>800</v>
      </c>
      <c r="I8" s="131">
        <v>800</v>
      </c>
      <c r="J8" s="131">
        <v>800</v>
      </c>
      <c r="K8" s="131">
        <v>800</v>
      </c>
      <c r="L8" s="131">
        <v>800</v>
      </c>
      <c r="M8" s="131">
        <v>800</v>
      </c>
      <c r="N8" s="131">
        <v>800</v>
      </c>
      <c r="O8" s="131">
        <v>800</v>
      </c>
      <c r="P8" s="131">
        <v>800</v>
      </c>
      <c r="Q8" s="131">
        <v>800</v>
      </c>
      <c r="R8" s="132">
        <v>5</v>
      </c>
    </row>
    <row r="9" spans="2:22" ht="15.5">
      <c r="B9" s="128">
        <v>4</v>
      </c>
      <c r="C9" s="171" t="s">
        <v>19</v>
      </c>
      <c r="D9" s="172"/>
      <c r="E9" s="173">
        <f t="shared" si="0"/>
        <v>7680</v>
      </c>
      <c r="F9" s="173">
        <f t="shared" si="1"/>
        <v>640</v>
      </c>
      <c r="G9" s="173">
        <v>640</v>
      </c>
      <c r="H9" s="173">
        <v>640</v>
      </c>
      <c r="I9" s="173">
        <v>640</v>
      </c>
      <c r="J9" s="173">
        <v>640</v>
      </c>
      <c r="K9" s="173">
        <v>640</v>
      </c>
      <c r="L9" s="173">
        <v>640</v>
      </c>
      <c r="M9" s="173">
        <v>640</v>
      </c>
      <c r="N9" s="173">
        <v>640</v>
      </c>
      <c r="O9" s="173">
        <v>640</v>
      </c>
      <c r="P9" s="173">
        <v>640</v>
      </c>
      <c r="Q9" s="173">
        <v>640</v>
      </c>
      <c r="R9" s="174">
        <v>4</v>
      </c>
      <c r="S9" s="154"/>
    </row>
    <row r="10" spans="2:22" ht="15.5">
      <c r="B10" s="128">
        <v>5</v>
      </c>
      <c r="C10" s="171" t="s">
        <v>20</v>
      </c>
      <c r="D10" s="172"/>
      <c r="E10" s="175">
        <v>7680</v>
      </c>
      <c r="F10" s="175">
        <v>640</v>
      </c>
      <c r="G10" s="175">
        <v>640</v>
      </c>
      <c r="H10" s="175">
        <v>640</v>
      </c>
      <c r="I10" s="175">
        <v>640</v>
      </c>
      <c r="J10" s="175">
        <v>640</v>
      </c>
      <c r="K10" s="175">
        <v>640</v>
      </c>
      <c r="L10" s="175">
        <v>640</v>
      </c>
      <c r="M10" s="175">
        <v>640</v>
      </c>
      <c r="N10" s="175">
        <v>640</v>
      </c>
      <c r="O10" s="175">
        <v>640</v>
      </c>
      <c r="P10" s="175">
        <v>640</v>
      </c>
      <c r="Q10" s="175">
        <v>640</v>
      </c>
      <c r="R10" s="176">
        <v>4</v>
      </c>
      <c r="S10" s="154"/>
    </row>
    <row r="11" spans="2:22" ht="15.5">
      <c r="B11" s="128">
        <v>6</v>
      </c>
      <c r="C11" s="171" t="s">
        <v>21</v>
      </c>
      <c r="D11" s="172"/>
      <c r="E11" s="173">
        <f t="shared" si="0"/>
        <v>5760</v>
      </c>
      <c r="F11" s="173">
        <f t="shared" si="1"/>
        <v>480</v>
      </c>
      <c r="G11" s="173">
        <v>480</v>
      </c>
      <c r="H11" s="173">
        <v>480</v>
      </c>
      <c r="I11" s="173">
        <v>480</v>
      </c>
      <c r="J11" s="173">
        <v>480</v>
      </c>
      <c r="K11" s="173">
        <v>480</v>
      </c>
      <c r="L11" s="173">
        <v>480</v>
      </c>
      <c r="M11" s="173">
        <v>480</v>
      </c>
      <c r="N11" s="173">
        <v>480</v>
      </c>
      <c r="O11" s="173">
        <v>480</v>
      </c>
      <c r="P11" s="173">
        <v>480</v>
      </c>
      <c r="Q11" s="173">
        <v>480</v>
      </c>
      <c r="R11" s="174">
        <v>3</v>
      </c>
      <c r="S11" s="154"/>
    </row>
    <row r="12" spans="2:22" ht="15.5">
      <c r="B12" s="128">
        <v>7</v>
      </c>
      <c r="C12" s="171" t="s">
        <v>22</v>
      </c>
      <c r="D12" s="172"/>
      <c r="E12" s="173">
        <f t="shared" si="0"/>
        <v>7680</v>
      </c>
      <c r="F12" s="173">
        <f t="shared" si="1"/>
        <v>640</v>
      </c>
      <c r="G12" s="173">
        <v>640</v>
      </c>
      <c r="H12" s="173">
        <v>640</v>
      </c>
      <c r="I12" s="173">
        <v>640</v>
      </c>
      <c r="J12" s="173">
        <v>640</v>
      </c>
      <c r="K12" s="173">
        <v>640</v>
      </c>
      <c r="L12" s="173">
        <v>640</v>
      </c>
      <c r="M12" s="173">
        <v>640</v>
      </c>
      <c r="N12" s="173">
        <v>640</v>
      </c>
      <c r="O12" s="173">
        <v>640</v>
      </c>
      <c r="P12" s="173">
        <v>640</v>
      </c>
      <c r="Q12" s="173">
        <v>640</v>
      </c>
      <c r="R12" s="174">
        <v>4</v>
      </c>
      <c r="S12" s="154"/>
    </row>
    <row r="13" spans="2:22" ht="15.5">
      <c r="B13" s="170">
        <v>8</v>
      </c>
      <c r="C13" s="171" t="s">
        <v>23</v>
      </c>
      <c r="D13" s="172"/>
      <c r="E13" s="173">
        <f t="shared" si="0"/>
        <v>13440</v>
      </c>
      <c r="F13" s="173">
        <f t="shared" si="1"/>
        <v>1120</v>
      </c>
      <c r="G13" s="173">
        <v>1120</v>
      </c>
      <c r="H13" s="173">
        <v>1120</v>
      </c>
      <c r="I13" s="173">
        <v>1120</v>
      </c>
      <c r="J13" s="173">
        <v>1120</v>
      </c>
      <c r="K13" s="173">
        <v>1120</v>
      </c>
      <c r="L13" s="173">
        <v>1120</v>
      </c>
      <c r="M13" s="173">
        <v>1120</v>
      </c>
      <c r="N13" s="173">
        <v>1120</v>
      </c>
      <c r="O13" s="173">
        <v>1120</v>
      </c>
      <c r="P13" s="173">
        <v>1120</v>
      </c>
      <c r="Q13" s="173">
        <v>1120</v>
      </c>
      <c r="R13" s="174">
        <v>7</v>
      </c>
      <c r="U13" s="117"/>
    </row>
    <row r="14" spans="2:22" ht="15.5">
      <c r="B14" s="128">
        <v>9</v>
      </c>
      <c r="C14" s="171" t="s">
        <v>24</v>
      </c>
      <c r="D14" s="172"/>
      <c r="E14" s="173">
        <f t="shared" si="0"/>
        <v>7680</v>
      </c>
      <c r="F14" s="173">
        <f t="shared" si="1"/>
        <v>640</v>
      </c>
      <c r="G14" s="173">
        <v>640</v>
      </c>
      <c r="H14" s="173">
        <v>640</v>
      </c>
      <c r="I14" s="173">
        <v>640</v>
      </c>
      <c r="J14" s="173">
        <v>640</v>
      </c>
      <c r="K14" s="173">
        <v>640</v>
      </c>
      <c r="L14" s="173">
        <v>640</v>
      </c>
      <c r="M14" s="173">
        <v>640</v>
      </c>
      <c r="N14" s="173">
        <v>640</v>
      </c>
      <c r="O14" s="173">
        <v>640</v>
      </c>
      <c r="P14" s="173">
        <v>640</v>
      </c>
      <c r="Q14" s="173">
        <v>640</v>
      </c>
      <c r="R14" s="174">
        <v>4</v>
      </c>
    </row>
    <row r="15" spans="2:22" ht="15.5">
      <c r="B15" s="128">
        <v>10</v>
      </c>
      <c r="C15" s="171" t="s">
        <v>25</v>
      </c>
      <c r="D15" s="172"/>
      <c r="E15" s="173">
        <f t="shared" si="0"/>
        <v>13440</v>
      </c>
      <c r="F15" s="173">
        <f t="shared" si="1"/>
        <v>1120</v>
      </c>
      <c r="G15" s="173">
        <v>1120</v>
      </c>
      <c r="H15" s="173">
        <v>1120</v>
      </c>
      <c r="I15" s="173">
        <v>1120</v>
      </c>
      <c r="J15" s="173">
        <v>1120</v>
      </c>
      <c r="K15" s="173">
        <v>1120</v>
      </c>
      <c r="L15" s="173">
        <v>1120</v>
      </c>
      <c r="M15" s="173">
        <v>1120</v>
      </c>
      <c r="N15" s="173">
        <v>1120</v>
      </c>
      <c r="O15" s="173">
        <v>1120</v>
      </c>
      <c r="P15" s="173">
        <v>1120</v>
      </c>
      <c r="Q15" s="173">
        <v>1120</v>
      </c>
      <c r="R15" s="174">
        <v>7</v>
      </c>
      <c r="S15" s="154"/>
    </row>
    <row r="16" spans="2:22" ht="15.5">
      <c r="B16" s="128">
        <v>11</v>
      </c>
      <c r="C16" s="171" t="s">
        <v>26</v>
      </c>
      <c r="D16" s="172"/>
      <c r="E16" s="173">
        <f t="shared" ref="E16:E19" si="2">SUM(F16:Q16)</f>
        <v>13440</v>
      </c>
      <c r="F16" s="173">
        <f t="shared" si="1"/>
        <v>1120</v>
      </c>
      <c r="G16" s="173">
        <v>1120</v>
      </c>
      <c r="H16" s="173">
        <v>1120</v>
      </c>
      <c r="I16" s="173">
        <v>1120</v>
      </c>
      <c r="J16" s="173">
        <v>1120</v>
      </c>
      <c r="K16" s="173">
        <v>1120</v>
      </c>
      <c r="L16" s="173">
        <v>1120</v>
      </c>
      <c r="M16" s="173">
        <v>1120</v>
      </c>
      <c r="N16" s="173">
        <v>1120</v>
      </c>
      <c r="O16" s="173">
        <v>1120</v>
      </c>
      <c r="P16" s="173">
        <v>1120</v>
      </c>
      <c r="Q16" s="173">
        <v>1120</v>
      </c>
      <c r="R16" s="174">
        <v>7</v>
      </c>
    </row>
    <row r="17" spans="2:19" ht="15.5">
      <c r="B17" s="170">
        <v>12</v>
      </c>
      <c r="C17" s="171" t="s">
        <v>27</v>
      </c>
      <c r="D17" s="172"/>
      <c r="E17" s="173">
        <f t="shared" si="2"/>
        <v>7680</v>
      </c>
      <c r="F17" s="173">
        <f t="shared" si="1"/>
        <v>640</v>
      </c>
      <c r="G17" s="173">
        <v>640</v>
      </c>
      <c r="H17" s="173">
        <v>640</v>
      </c>
      <c r="I17" s="173">
        <v>640</v>
      </c>
      <c r="J17" s="173">
        <v>640</v>
      </c>
      <c r="K17" s="173">
        <v>640</v>
      </c>
      <c r="L17" s="173">
        <v>640</v>
      </c>
      <c r="M17" s="173">
        <v>640</v>
      </c>
      <c r="N17" s="173">
        <v>640</v>
      </c>
      <c r="O17" s="173">
        <v>640</v>
      </c>
      <c r="P17" s="173">
        <v>640</v>
      </c>
      <c r="Q17" s="173">
        <v>640</v>
      </c>
      <c r="R17" s="174">
        <v>4</v>
      </c>
    </row>
    <row r="18" spans="2:19" ht="15.5">
      <c r="B18" s="128">
        <v>13</v>
      </c>
      <c r="C18" s="171" t="s">
        <v>28</v>
      </c>
      <c r="D18" s="172"/>
      <c r="E18" s="173">
        <f t="shared" si="2"/>
        <v>7680</v>
      </c>
      <c r="F18" s="173">
        <f t="shared" si="1"/>
        <v>640</v>
      </c>
      <c r="G18" s="173">
        <v>640</v>
      </c>
      <c r="H18" s="173">
        <v>640</v>
      </c>
      <c r="I18" s="173">
        <v>640</v>
      </c>
      <c r="J18" s="173">
        <v>640</v>
      </c>
      <c r="K18" s="173">
        <v>640</v>
      </c>
      <c r="L18" s="173">
        <v>640</v>
      </c>
      <c r="M18" s="173">
        <v>640</v>
      </c>
      <c r="N18" s="173">
        <v>640</v>
      </c>
      <c r="O18" s="173">
        <v>640</v>
      </c>
      <c r="P18" s="173">
        <v>640</v>
      </c>
      <c r="Q18" s="173">
        <v>640</v>
      </c>
      <c r="R18" s="174">
        <v>4</v>
      </c>
      <c r="S18" s="154"/>
    </row>
    <row r="19" spans="2:19" ht="15.5">
      <c r="B19" s="128">
        <v>14</v>
      </c>
      <c r="C19" s="171" t="s">
        <v>29</v>
      </c>
      <c r="D19" s="172"/>
      <c r="E19" s="173">
        <f t="shared" si="2"/>
        <v>5760</v>
      </c>
      <c r="F19" s="173">
        <f t="shared" si="1"/>
        <v>480</v>
      </c>
      <c r="G19" s="173">
        <v>480</v>
      </c>
      <c r="H19" s="173">
        <v>480</v>
      </c>
      <c r="I19" s="173">
        <v>480</v>
      </c>
      <c r="J19" s="173">
        <v>480</v>
      </c>
      <c r="K19" s="173">
        <v>480</v>
      </c>
      <c r="L19" s="173">
        <v>480</v>
      </c>
      <c r="M19" s="173">
        <v>480</v>
      </c>
      <c r="N19" s="173">
        <v>480</v>
      </c>
      <c r="O19" s="173">
        <v>480</v>
      </c>
      <c r="P19" s="173">
        <v>480</v>
      </c>
      <c r="Q19" s="173">
        <v>480</v>
      </c>
      <c r="R19" s="174">
        <v>3</v>
      </c>
      <c r="S19" s="154"/>
    </row>
    <row r="20" spans="2:19" ht="15.5">
      <c r="B20" s="128">
        <v>15</v>
      </c>
      <c r="C20" s="171" t="s">
        <v>30</v>
      </c>
      <c r="D20" s="172"/>
      <c r="E20" s="173">
        <f t="shared" si="0"/>
        <v>5760</v>
      </c>
      <c r="F20" s="173">
        <f t="shared" si="1"/>
        <v>480</v>
      </c>
      <c r="G20" s="173">
        <v>480</v>
      </c>
      <c r="H20" s="173">
        <v>480</v>
      </c>
      <c r="I20" s="173">
        <v>480</v>
      </c>
      <c r="J20" s="173">
        <v>480</v>
      </c>
      <c r="K20" s="173">
        <v>480</v>
      </c>
      <c r="L20" s="173">
        <v>480</v>
      </c>
      <c r="M20" s="173">
        <v>480</v>
      </c>
      <c r="N20" s="173">
        <v>480</v>
      </c>
      <c r="O20" s="173">
        <v>480</v>
      </c>
      <c r="P20" s="173">
        <v>480</v>
      </c>
      <c r="Q20" s="173">
        <v>480</v>
      </c>
      <c r="R20" s="174">
        <v>3</v>
      </c>
      <c r="S20" s="154"/>
    </row>
    <row r="21" spans="2:19" ht="15.5">
      <c r="B21" s="128">
        <v>16</v>
      </c>
      <c r="C21" s="171" t="s">
        <v>31</v>
      </c>
      <c r="D21" s="172"/>
      <c r="E21" s="173">
        <f t="shared" si="0"/>
        <v>9600</v>
      </c>
      <c r="F21" s="173">
        <f t="shared" si="1"/>
        <v>800</v>
      </c>
      <c r="G21" s="173">
        <v>800</v>
      </c>
      <c r="H21" s="173">
        <v>800</v>
      </c>
      <c r="I21" s="173">
        <v>800</v>
      </c>
      <c r="J21" s="173">
        <v>800</v>
      </c>
      <c r="K21" s="173">
        <v>800</v>
      </c>
      <c r="L21" s="173">
        <v>800</v>
      </c>
      <c r="M21" s="173">
        <v>800</v>
      </c>
      <c r="N21" s="173">
        <v>800</v>
      </c>
      <c r="O21" s="173">
        <v>800</v>
      </c>
      <c r="P21" s="173">
        <v>800</v>
      </c>
      <c r="Q21" s="173">
        <v>800</v>
      </c>
      <c r="R21" s="174">
        <v>5</v>
      </c>
    </row>
    <row r="22" spans="2:19" ht="15.5">
      <c r="B22" s="170">
        <v>17</v>
      </c>
      <c r="C22" s="171" t="s">
        <v>151</v>
      </c>
      <c r="D22" s="172"/>
      <c r="E22" s="175">
        <v>1440</v>
      </c>
      <c r="F22" s="175">
        <v>120</v>
      </c>
      <c r="G22" s="175">
        <v>120</v>
      </c>
      <c r="H22" s="175">
        <v>120</v>
      </c>
      <c r="I22" s="175">
        <v>120</v>
      </c>
      <c r="J22" s="175">
        <v>120</v>
      </c>
      <c r="K22" s="175">
        <v>120</v>
      </c>
      <c r="L22" s="175">
        <v>120</v>
      </c>
      <c r="M22" s="175">
        <v>120</v>
      </c>
      <c r="N22" s="175">
        <v>120</v>
      </c>
      <c r="O22" s="175">
        <v>120</v>
      </c>
      <c r="P22" s="175">
        <v>120</v>
      </c>
      <c r="Q22" s="175">
        <v>120</v>
      </c>
      <c r="R22" s="174">
        <v>1</v>
      </c>
      <c r="S22" s="154"/>
    </row>
    <row r="23" spans="2:19" ht="15.5">
      <c r="B23" s="170">
        <v>18</v>
      </c>
      <c r="C23" s="171" t="s">
        <v>33</v>
      </c>
      <c r="D23" s="172"/>
      <c r="E23" s="173">
        <f>SUM(F23:Q23)</f>
        <v>7680</v>
      </c>
      <c r="F23" s="173">
        <f t="shared" si="1"/>
        <v>640</v>
      </c>
      <c r="G23" s="173">
        <v>640</v>
      </c>
      <c r="H23" s="173">
        <v>640</v>
      </c>
      <c r="I23" s="173">
        <v>640</v>
      </c>
      <c r="J23" s="173">
        <v>640</v>
      </c>
      <c r="K23" s="173">
        <v>640</v>
      </c>
      <c r="L23" s="173">
        <v>640</v>
      </c>
      <c r="M23" s="173">
        <v>640</v>
      </c>
      <c r="N23" s="173">
        <v>640</v>
      </c>
      <c r="O23" s="173">
        <v>640</v>
      </c>
      <c r="P23" s="173">
        <v>640</v>
      </c>
      <c r="Q23" s="173">
        <v>640</v>
      </c>
      <c r="R23" s="174">
        <v>4</v>
      </c>
      <c r="S23" s="154"/>
    </row>
    <row r="24" spans="2:19" ht="15.5">
      <c r="B24" s="128">
        <v>19</v>
      </c>
      <c r="C24" s="129" t="s">
        <v>34</v>
      </c>
      <c r="D24" s="130"/>
      <c r="E24" s="131">
        <f>SUM(F24:Q24)</f>
        <v>5760</v>
      </c>
      <c r="F24" s="131">
        <f>160*R24</f>
        <v>480</v>
      </c>
      <c r="G24" s="131">
        <v>480</v>
      </c>
      <c r="H24" s="131">
        <v>480</v>
      </c>
      <c r="I24" s="131">
        <v>480</v>
      </c>
      <c r="J24" s="131">
        <v>480</v>
      </c>
      <c r="K24" s="131">
        <v>480</v>
      </c>
      <c r="L24" s="131">
        <v>480</v>
      </c>
      <c r="M24" s="131">
        <v>480</v>
      </c>
      <c r="N24" s="131">
        <v>480</v>
      </c>
      <c r="O24" s="131">
        <v>480</v>
      </c>
      <c r="P24" s="131">
        <v>480</v>
      </c>
      <c r="Q24" s="131">
        <v>480</v>
      </c>
      <c r="R24" s="132">
        <v>3</v>
      </c>
    </row>
    <row r="25" spans="2:19" ht="16" thickBot="1">
      <c r="B25" s="133">
        <v>20</v>
      </c>
      <c r="C25" s="134" t="s">
        <v>152</v>
      </c>
      <c r="D25" s="130"/>
      <c r="E25" s="131">
        <v>0</v>
      </c>
      <c r="F25" s="131">
        <v>0</v>
      </c>
      <c r="G25" s="131">
        <v>0</v>
      </c>
      <c r="H25" s="131">
        <v>0</v>
      </c>
      <c r="I25" s="131">
        <v>0</v>
      </c>
      <c r="J25" s="131">
        <v>0</v>
      </c>
      <c r="K25" s="131">
        <v>0</v>
      </c>
      <c r="L25" s="131">
        <v>0</v>
      </c>
      <c r="M25" s="131">
        <v>0</v>
      </c>
      <c r="N25" s="131">
        <v>0</v>
      </c>
      <c r="O25" s="131">
        <v>0</v>
      </c>
      <c r="P25" s="131">
        <v>0</v>
      </c>
      <c r="Q25" s="131">
        <v>0</v>
      </c>
      <c r="R25" s="135"/>
    </row>
    <row r="26" spans="2:19">
      <c r="B26" s="379" t="s">
        <v>153</v>
      </c>
      <c r="C26" s="380"/>
      <c r="D26" s="148">
        <f>+D6+D7+D8+D9+D10+D11+D12+D13+D14+D15+D16+D17+D18+D19+D20+D21+D22+D23+ D24+D25</f>
        <v>0</v>
      </c>
      <c r="E26" s="148">
        <f>SUM(E6:E25)</f>
        <v>155040</v>
      </c>
      <c r="F26" s="148">
        <f t="shared" ref="F26:Q26" si="3">SUM(F6:F25)</f>
        <v>12920</v>
      </c>
      <c r="G26" s="148">
        <f t="shared" si="3"/>
        <v>12920</v>
      </c>
      <c r="H26" s="148">
        <f t="shared" si="3"/>
        <v>12920</v>
      </c>
      <c r="I26" s="148">
        <f t="shared" si="3"/>
        <v>12920</v>
      </c>
      <c r="J26" s="148">
        <f t="shared" si="3"/>
        <v>12920</v>
      </c>
      <c r="K26" s="148">
        <f t="shared" si="3"/>
        <v>12920</v>
      </c>
      <c r="L26" s="148">
        <f t="shared" si="3"/>
        <v>12920</v>
      </c>
      <c r="M26" s="148">
        <f t="shared" si="3"/>
        <v>12920</v>
      </c>
      <c r="N26" s="148">
        <f t="shared" si="3"/>
        <v>12920</v>
      </c>
      <c r="O26" s="148">
        <f t="shared" si="3"/>
        <v>12920</v>
      </c>
      <c r="P26" s="148">
        <f t="shared" si="3"/>
        <v>12920</v>
      </c>
      <c r="Q26" s="148">
        <f t="shared" si="3"/>
        <v>12920</v>
      </c>
      <c r="R26" s="137">
        <f>SUM(F26:Q26)</f>
        <v>155040</v>
      </c>
    </row>
    <row r="27" spans="2:19" s="112" customFormat="1" ht="15" thickBot="1">
      <c r="B27" s="111"/>
      <c r="C27" s="111"/>
      <c r="D27" s="113"/>
      <c r="E27" s="113"/>
      <c r="F27" s="113"/>
      <c r="G27" s="113"/>
      <c r="H27" s="113"/>
      <c r="I27" s="113"/>
      <c r="J27" s="113"/>
      <c r="K27" s="113"/>
      <c r="L27" s="113"/>
      <c r="M27" s="113"/>
      <c r="N27" s="113"/>
      <c r="O27" s="113"/>
      <c r="P27" s="113"/>
      <c r="Q27" s="113"/>
      <c r="R27" s="113"/>
      <c r="S27" s="153"/>
    </row>
    <row r="28" spans="2:19" ht="15" customHeight="1">
      <c r="B28" s="111"/>
      <c r="C28" s="359" t="s">
        <v>154</v>
      </c>
      <c r="D28" s="362" t="s">
        <v>155</v>
      </c>
      <c r="E28" s="363"/>
      <c r="F28" s="363"/>
      <c r="G28" s="363"/>
      <c r="H28" s="363"/>
      <c r="I28" s="363"/>
      <c r="J28" s="363"/>
      <c r="K28" s="363"/>
      <c r="L28" s="363"/>
      <c r="M28" s="363"/>
      <c r="N28" s="363"/>
      <c r="O28" s="363"/>
      <c r="P28" s="363"/>
      <c r="Q28" s="364"/>
      <c r="R28" s="114"/>
    </row>
    <row r="29" spans="2:19" ht="15.75" customHeight="1">
      <c r="B29" s="111"/>
      <c r="C29" s="360"/>
      <c r="D29" s="365" t="s">
        <v>156</v>
      </c>
      <c r="E29" s="365"/>
      <c r="F29" s="365"/>
      <c r="G29" s="365"/>
      <c r="H29" s="365"/>
      <c r="I29" s="365"/>
      <c r="J29" s="365"/>
      <c r="K29" s="365"/>
      <c r="L29" s="365"/>
      <c r="M29" s="365"/>
      <c r="N29" s="365"/>
      <c r="O29" s="365"/>
      <c r="P29" s="365"/>
      <c r="Q29" s="366"/>
      <c r="R29" s="114"/>
    </row>
    <row r="30" spans="2:19" ht="18.75" customHeight="1" thickBot="1">
      <c r="B30" s="112"/>
      <c r="C30" s="361"/>
      <c r="D30" s="357" t="s">
        <v>157</v>
      </c>
      <c r="E30" s="357"/>
      <c r="F30" s="357"/>
      <c r="G30" s="357"/>
      <c r="H30" s="357"/>
      <c r="I30" s="357"/>
      <c r="J30" s="357"/>
      <c r="K30" s="357"/>
      <c r="L30" s="357"/>
      <c r="M30" s="357"/>
      <c r="N30" s="357"/>
      <c r="O30" s="357"/>
      <c r="P30" s="357"/>
      <c r="Q30" s="358"/>
      <c r="R30" s="112"/>
    </row>
    <row r="31" spans="2:19" s="112" customFormat="1">
      <c r="D31" s="113"/>
      <c r="F31" s="113"/>
      <c r="G31" s="113"/>
      <c r="H31" s="113"/>
      <c r="I31" s="113"/>
      <c r="J31" s="113"/>
      <c r="K31" s="113"/>
      <c r="L31" s="113"/>
      <c r="M31" s="113"/>
      <c r="N31" s="113"/>
      <c r="O31" s="113"/>
      <c r="P31" s="113"/>
      <c r="Q31" s="113"/>
      <c r="S31" s="151"/>
    </row>
    <row r="32" spans="2:19" s="112" customFormat="1">
      <c r="D32" s="113"/>
      <c r="F32" s="113"/>
      <c r="G32" s="113"/>
      <c r="H32" s="113"/>
      <c r="I32" s="113"/>
      <c r="J32" s="113"/>
      <c r="K32" s="113"/>
      <c r="L32" s="113"/>
      <c r="M32" s="113"/>
      <c r="N32" s="113"/>
      <c r="O32" s="113"/>
      <c r="P32" s="113"/>
      <c r="Q32" s="113"/>
      <c r="S32" s="151"/>
    </row>
    <row r="33" spans="4:19" s="112" customFormat="1">
      <c r="D33" s="113"/>
      <c r="F33" s="113"/>
      <c r="G33" s="113"/>
      <c r="H33" s="113"/>
      <c r="I33" s="113"/>
      <c r="J33" s="113"/>
      <c r="K33" s="113"/>
      <c r="L33" s="113"/>
      <c r="M33" s="113"/>
      <c r="N33" s="113"/>
      <c r="O33" s="113"/>
      <c r="P33" s="113"/>
      <c r="Q33" s="113"/>
      <c r="S33" s="151"/>
    </row>
    <row r="34" spans="4:19" s="112" customFormat="1">
      <c r="D34" s="113"/>
      <c r="F34" s="113"/>
      <c r="G34" s="113"/>
      <c r="H34" s="113"/>
      <c r="I34" s="113"/>
      <c r="J34" s="113"/>
      <c r="K34" s="113"/>
      <c r="L34" s="113"/>
      <c r="M34" s="113"/>
      <c r="N34" s="113"/>
      <c r="O34" s="113"/>
      <c r="P34" s="113"/>
      <c r="Q34" s="113"/>
      <c r="S34" s="151"/>
    </row>
    <row r="35" spans="4:19" s="112" customFormat="1">
      <c r="D35" s="113"/>
      <c r="F35" s="113"/>
      <c r="G35" s="113"/>
      <c r="H35" s="113"/>
      <c r="I35" s="113"/>
      <c r="J35" s="113"/>
      <c r="K35" s="113"/>
      <c r="L35" s="113"/>
      <c r="M35" s="113"/>
      <c r="N35" s="113"/>
      <c r="O35" s="113"/>
      <c r="P35" s="113"/>
      <c r="Q35" s="113"/>
      <c r="S35" s="151"/>
    </row>
    <row r="36" spans="4:19" s="112" customFormat="1">
      <c r="D36" s="113"/>
      <c r="F36" s="113"/>
      <c r="G36" s="113"/>
      <c r="H36" s="113"/>
      <c r="I36" s="113"/>
      <c r="J36" s="113"/>
      <c r="K36" s="113"/>
      <c r="L36" s="113"/>
      <c r="M36" s="113"/>
      <c r="N36" s="113"/>
      <c r="O36" s="113"/>
      <c r="P36" s="113"/>
      <c r="Q36" s="113"/>
      <c r="S36" s="151"/>
    </row>
    <row r="37" spans="4:19" s="112" customFormat="1">
      <c r="D37" s="113"/>
      <c r="F37" s="113"/>
      <c r="G37" s="113"/>
      <c r="H37" s="113"/>
      <c r="I37" s="113"/>
      <c r="J37" s="113"/>
      <c r="K37" s="113"/>
      <c r="L37" s="113"/>
      <c r="M37" s="113"/>
      <c r="N37" s="113"/>
      <c r="O37" s="113"/>
      <c r="P37" s="113"/>
      <c r="Q37" s="113"/>
      <c r="S37" s="151"/>
    </row>
    <row r="38" spans="4:19" s="112" customFormat="1">
      <c r="D38" s="113"/>
      <c r="F38" s="113"/>
      <c r="G38" s="113"/>
      <c r="H38" s="113"/>
      <c r="I38" s="113"/>
      <c r="J38" s="113"/>
      <c r="K38" s="113"/>
      <c r="L38" s="113"/>
      <c r="M38" s="113"/>
      <c r="N38" s="113"/>
      <c r="O38" s="113"/>
      <c r="P38" s="113"/>
      <c r="Q38" s="113"/>
      <c r="S38" s="151"/>
    </row>
    <row r="39" spans="4:19" s="112" customFormat="1">
      <c r="D39" s="113"/>
      <c r="F39" s="113"/>
      <c r="G39" s="113"/>
      <c r="H39" s="113"/>
      <c r="I39" s="113"/>
      <c r="J39" s="113"/>
      <c r="K39" s="113"/>
      <c r="L39" s="113"/>
      <c r="M39" s="113"/>
      <c r="N39" s="113"/>
      <c r="O39" s="113"/>
      <c r="P39" s="113"/>
      <c r="Q39" s="113"/>
      <c r="S39" s="151"/>
    </row>
    <row r="40" spans="4:19" s="112" customFormat="1">
      <c r="D40" s="113"/>
      <c r="F40" s="113"/>
      <c r="G40" s="113"/>
      <c r="H40" s="113"/>
      <c r="I40" s="113"/>
      <c r="J40" s="113"/>
      <c r="K40" s="113"/>
      <c r="L40" s="113"/>
      <c r="M40" s="113"/>
      <c r="N40" s="113"/>
      <c r="O40" s="113"/>
      <c r="P40" s="113"/>
      <c r="Q40" s="113"/>
      <c r="S40" s="151"/>
    </row>
    <row r="41" spans="4:19" s="112" customFormat="1">
      <c r="D41" s="113"/>
      <c r="F41" s="113"/>
      <c r="G41" s="113"/>
      <c r="H41" s="113"/>
      <c r="I41" s="113"/>
      <c r="J41" s="113"/>
      <c r="K41" s="113"/>
      <c r="L41" s="113"/>
      <c r="M41" s="113"/>
      <c r="N41" s="113"/>
      <c r="O41" s="113"/>
      <c r="P41" s="113"/>
      <c r="Q41" s="113"/>
      <c r="S41" s="151"/>
    </row>
    <row r="42" spans="4:19" s="112" customFormat="1">
      <c r="D42" s="113"/>
      <c r="F42" s="113"/>
      <c r="G42" s="113"/>
      <c r="H42" s="113"/>
      <c r="I42" s="113"/>
      <c r="J42" s="113"/>
      <c r="K42" s="113"/>
      <c r="L42" s="113"/>
      <c r="M42" s="113"/>
      <c r="N42" s="113"/>
      <c r="O42" s="113"/>
      <c r="P42" s="113"/>
      <c r="Q42" s="113"/>
      <c r="S42" s="151"/>
    </row>
    <row r="43" spans="4:19" s="112" customFormat="1">
      <c r="D43" s="113"/>
      <c r="F43" s="113"/>
      <c r="G43" s="113"/>
      <c r="H43" s="113"/>
      <c r="I43" s="113"/>
      <c r="J43" s="113"/>
      <c r="K43" s="113"/>
      <c r="L43" s="113"/>
      <c r="M43" s="113"/>
      <c r="N43" s="113"/>
      <c r="O43" s="113"/>
      <c r="P43" s="113"/>
      <c r="Q43" s="113"/>
      <c r="S43" s="151"/>
    </row>
    <row r="44" spans="4:19" s="112" customFormat="1">
      <c r="D44" s="113"/>
      <c r="F44" s="113"/>
      <c r="G44" s="113"/>
      <c r="H44" s="113"/>
      <c r="I44" s="113"/>
      <c r="J44" s="113"/>
      <c r="K44" s="113"/>
      <c r="L44" s="113"/>
      <c r="M44" s="113"/>
      <c r="N44" s="113"/>
      <c r="O44" s="113"/>
      <c r="P44" s="113"/>
      <c r="Q44" s="113"/>
      <c r="S44" s="151"/>
    </row>
    <row r="45" spans="4:19" s="112" customFormat="1">
      <c r="D45" s="113"/>
      <c r="F45" s="113"/>
      <c r="G45" s="113"/>
      <c r="H45" s="113"/>
      <c r="I45" s="113"/>
      <c r="J45" s="113"/>
      <c r="K45" s="113"/>
      <c r="L45" s="113"/>
      <c r="M45" s="113"/>
      <c r="N45" s="113"/>
      <c r="O45" s="113"/>
      <c r="P45" s="113"/>
      <c r="Q45" s="113"/>
      <c r="S45" s="151"/>
    </row>
    <row r="46" spans="4:19" s="112" customFormat="1">
      <c r="D46" s="113"/>
      <c r="F46" s="113"/>
      <c r="G46" s="113"/>
      <c r="H46" s="113"/>
      <c r="I46" s="113"/>
      <c r="J46" s="113"/>
      <c r="K46" s="113"/>
      <c r="L46" s="113"/>
      <c r="M46" s="113"/>
      <c r="N46" s="113"/>
      <c r="O46" s="113"/>
      <c r="P46" s="113"/>
      <c r="Q46" s="113"/>
      <c r="S46" s="151"/>
    </row>
    <row r="47" spans="4:19" s="112" customFormat="1">
      <c r="D47" s="113"/>
      <c r="F47" s="113"/>
      <c r="G47" s="113"/>
      <c r="H47" s="113"/>
      <c r="I47" s="113"/>
      <c r="J47" s="113"/>
      <c r="K47" s="113"/>
      <c r="L47" s="113"/>
      <c r="M47" s="113"/>
      <c r="N47" s="113"/>
      <c r="O47" s="113"/>
      <c r="P47" s="113"/>
      <c r="Q47" s="113"/>
      <c r="S47" s="151"/>
    </row>
    <row r="48" spans="4:19" s="112" customFormat="1">
      <c r="D48" s="113"/>
      <c r="F48" s="113"/>
      <c r="G48" s="113"/>
      <c r="H48" s="113"/>
      <c r="I48" s="113"/>
      <c r="J48" s="113"/>
      <c r="K48" s="113"/>
      <c r="L48" s="113"/>
      <c r="M48" s="113"/>
      <c r="N48" s="113"/>
      <c r="O48" s="113"/>
      <c r="P48" s="113"/>
      <c r="Q48" s="113"/>
      <c r="S48" s="151"/>
    </row>
    <row r="49" spans="4:19" s="112" customFormat="1">
      <c r="D49" s="113"/>
      <c r="F49" s="113"/>
      <c r="G49" s="113"/>
      <c r="H49" s="113"/>
      <c r="I49" s="113"/>
      <c r="J49" s="113"/>
      <c r="K49" s="113"/>
      <c r="L49" s="113"/>
      <c r="M49" s="113"/>
      <c r="N49" s="113"/>
      <c r="O49" s="113"/>
      <c r="P49" s="113"/>
      <c r="Q49" s="113"/>
      <c r="S49" s="151"/>
    </row>
    <row r="50" spans="4:19" s="112" customFormat="1">
      <c r="D50" s="113"/>
      <c r="F50" s="113"/>
      <c r="G50" s="113"/>
      <c r="H50" s="113"/>
      <c r="I50" s="113"/>
      <c r="J50" s="113"/>
      <c r="K50" s="113"/>
      <c r="L50" s="113"/>
      <c r="M50" s="113"/>
      <c r="N50" s="113"/>
      <c r="O50" s="113"/>
      <c r="P50" s="113"/>
      <c r="Q50" s="113"/>
      <c r="S50" s="151"/>
    </row>
    <row r="51" spans="4:19" s="112" customFormat="1">
      <c r="D51" s="113"/>
      <c r="F51" s="113"/>
      <c r="G51" s="113"/>
      <c r="H51" s="113"/>
      <c r="I51" s="113"/>
      <c r="J51" s="113"/>
      <c r="K51" s="113"/>
      <c r="L51" s="113"/>
      <c r="M51" s="113"/>
      <c r="N51" s="113"/>
      <c r="O51" s="113"/>
      <c r="P51" s="113"/>
      <c r="Q51" s="113"/>
      <c r="S51" s="151"/>
    </row>
    <row r="52" spans="4:19" s="112" customFormat="1">
      <c r="D52" s="113"/>
      <c r="F52" s="113"/>
      <c r="G52" s="113"/>
      <c r="H52" s="113"/>
      <c r="I52" s="113"/>
      <c r="J52" s="113"/>
      <c r="K52" s="113"/>
      <c r="L52" s="113"/>
      <c r="M52" s="113"/>
      <c r="N52" s="113"/>
      <c r="O52" s="113"/>
      <c r="P52" s="113"/>
      <c r="Q52" s="113"/>
      <c r="S52" s="151"/>
    </row>
    <row r="53" spans="4:19" s="112" customFormat="1">
      <c r="D53" s="113"/>
      <c r="F53" s="113"/>
      <c r="G53" s="113"/>
      <c r="H53" s="113"/>
      <c r="I53" s="113"/>
      <c r="J53" s="113"/>
      <c r="K53" s="113"/>
      <c r="L53" s="113"/>
      <c r="M53" s="113"/>
      <c r="N53" s="113"/>
      <c r="O53" s="113"/>
      <c r="P53" s="113"/>
      <c r="Q53" s="113"/>
      <c r="S53" s="151"/>
    </row>
    <row r="54" spans="4:19" s="112" customFormat="1">
      <c r="D54" s="113"/>
      <c r="F54" s="113"/>
      <c r="G54" s="113"/>
      <c r="H54" s="113"/>
      <c r="I54" s="113"/>
      <c r="J54" s="113"/>
      <c r="K54" s="113"/>
      <c r="L54" s="113"/>
      <c r="M54" s="113"/>
      <c r="N54" s="113"/>
      <c r="O54" s="113"/>
      <c r="P54" s="113"/>
      <c r="Q54" s="113"/>
      <c r="S54" s="151"/>
    </row>
    <row r="55" spans="4:19" s="112" customFormat="1">
      <c r="D55" s="113"/>
      <c r="F55" s="113"/>
      <c r="G55" s="113"/>
      <c r="H55" s="113"/>
      <c r="I55" s="113"/>
      <c r="J55" s="113"/>
      <c r="K55" s="113"/>
      <c r="L55" s="113"/>
      <c r="M55" s="113"/>
      <c r="N55" s="113"/>
      <c r="O55" s="113"/>
      <c r="P55" s="113"/>
      <c r="Q55" s="113"/>
      <c r="S55" s="151"/>
    </row>
    <row r="56" spans="4:19" s="112" customFormat="1">
      <c r="D56" s="113"/>
      <c r="F56" s="113"/>
      <c r="G56" s="113"/>
      <c r="H56" s="113"/>
      <c r="I56" s="113"/>
      <c r="J56" s="113"/>
      <c r="K56" s="113"/>
      <c r="L56" s="113"/>
      <c r="M56" s="113"/>
      <c r="N56" s="113"/>
      <c r="O56" s="113"/>
      <c r="P56" s="113"/>
      <c r="Q56" s="113"/>
      <c r="S56" s="151"/>
    </row>
    <row r="57" spans="4:19" s="112" customFormat="1">
      <c r="D57" s="113"/>
      <c r="F57" s="113"/>
      <c r="G57" s="113"/>
      <c r="H57" s="113"/>
      <c r="I57" s="113"/>
      <c r="J57" s="113"/>
      <c r="K57" s="113"/>
      <c r="L57" s="113"/>
      <c r="M57" s="113"/>
      <c r="N57" s="113"/>
      <c r="O57" s="113"/>
      <c r="P57" s="113"/>
      <c r="Q57" s="113"/>
      <c r="S57" s="151"/>
    </row>
    <row r="58" spans="4:19" s="112" customFormat="1">
      <c r="D58" s="113"/>
      <c r="F58" s="113"/>
      <c r="G58" s="113"/>
      <c r="H58" s="113"/>
      <c r="I58" s="113"/>
      <c r="J58" s="113"/>
      <c r="K58" s="113"/>
      <c r="L58" s="113"/>
      <c r="M58" s="113"/>
      <c r="N58" s="113"/>
      <c r="O58" s="113"/>
      <c r="P58" s="113"/>
      <c r="Q58" s="113"/>
      <c r="S58" s="151"/>
    </row>
    <row r="59" spans="4:19" s="112" customFormat="1">
      <c r="D59" s="113"/>
      <c r="F59" s="113"/>
      <c r="G59" s="113"/>
      <c r="H59" s="113"/>
      <c r="I59" s="113"/>
      <c r="J59" s="113"/>
      <c r="K59" s="113"/>
      <c r="L59" s="113"/>
      <c r="M59" s="113"/>
      <c r="N59" s="113"/>
      <c r="O59" s="113"/>
      <c r="P59" s="113"/>
      <c r="Q59" s="113"/>
      <c r="S59" s="151"/>
    </row>
    <row r="60" spans="4:19" s="112" customFormat="1">
      <c r="D60" s="113"/>
      <c r="F60" s="113"/>
      <c r="G60" s="113"/>
      <c r="H60" s="113"/>
      <c r="I60" s="113"/>
      <c r="J60" s="113"/>
      <c r="K60" s="113"/>
      <c r="L60" s="113"/>
      <c r="M60" s="113"/>
      <c r="N60" s="113"/>
      <c r="O60" s="113"/>
      <c r="P60" s="113"/>
      <c r="Q60" s="113"/>
      <c r="S60" s="151"/>
    </row>
    <row r="61" spans="4:19" s="112" customFormat="1">
      <c r="D61" s="113"/>
      <c r="F61" s="113"/>
      <c r="G61" s="113"/>
      <c r="H61" s="113"/>
      <c r="I61" s="113"/>
      <c r="J61" s="113"/>
      <c r="K61" s="113"/>
      <c r="L61" s="113"/>
      <c r="M61" s="113"/>
      <c r="N61" s="113"/>
      <c r="O61" s="113"/>
      <c r="P61" s="113"/>
      <c r="Q61" s="113"/>
      <c r="S61" s="151"/>
    </row>
    <row r="62" spans="4:19" s="112" customFormat="1">
      <c r="D62" s="113"/>
      <c r="F62" s="113"/>
      <c r="G62" s="113"/>
      <c r="H62" s="113"/>
      <c r="I62" s="113"/>
      <c r="J62" s="113"/>
      <c r="K62" s="113"/>
      <c r="L62" s="113"/>
      <c r="M62" s="113"/>
      <c r="N62" s="113"/>
      <c r="O62" s="113"/>
      <c r="P62" s="113"/>
      <c r="Q62" s="113"/>
      <c r="S62" s="151"/>
    </row>
    <row r="63" spans="4:19" s="112" customFormat="1">
      <c r="D63" s="113"/>
      <c r="F63" s="113"/>
      <c r="G63" s="113"/>
      <c r="H63" s="113"/>
      <c r="I63" s="113"/>
      <c r="J63" s="113"/>
      <c r="K63" s="113"/>
      <c r="L63" s="113"/>
      <c r="M63" s="113"/>
      <c r="N63" s="113"/>
      <c r="O63" s="113"/>
      <c r="P63" s="113"/>
      <c r="Q63" s="113"/>
      <c r="S63" s="151"/>
    </row>
    <row r="64" spans="4:19" s="112" customFormat="1">
      <c r="D64" s="113"/>
      <c r="F64" s="113"/>
      <c r="G64" s="113"/>
      <c r="H64" s="113"/>
      <c r="I64" s="113"/>
      <c r="J64" s="113"/>
      <c r="K64" s="113"/>
      <c r="L64" s="113"/>
      <c r="M64" s="113"/>
      <c r="N64" s="113"/>
      <c r="O64" s="113"/>
      <c r="P64" s="113"/>
      <c r="Q64" s="113"/>
      <c r="S64" s="151"/>
    </row>
    <row r="65" spans="4:19" s="112" customFormat="1">
      <c r="D65" s="113"/>
      <c r="F65" s="113"/>
      <c r="G65" s="113"/>
      <c r="H65" s="113"/>
      <c r="I65" s="113"/>
      <c r="J65" s="113"/>
      <c r="K65" s="113"/>
      <c r="L65" s="113"/>
      <c r="M65" s="113"/>
      <c r="N65" s="113"/>
      <c r="O65" s="113"/>
      <c r="P65" s="113"/>
      <c r="Q65" s="113"/>
      <c r="S65" s="151"/>
    </row>
    <row r="66" spans="4:19" s="112" customFormat="1">
      <c r="D66" s="113"/>
      <c r="F66" s="113"/>
      <c r="G66" s="113"/>
      <c r="H66" s="113"/>
      <c r="I66" s="113"/>
      <c r="J66" s="113"/>
      <c r="K66" s="113"/>
      <c r="L66" s="113"/>
      <c r="M66" s="113"/>
      <c r="N66" s="113"/>
      <c r="O66" s="113"/>
      <c r="P66" s="113"/>
      <c r="Q66" s="113"/>
      <c r="S66" s="151"/>
    </row>
    <row r="67" spans="4:19" s="112" customFormat="1">
      <c r="D67" s="113"/>
      <c r="F67" s="113"/>
      <c r="G67" s="113"/>
      <c r="H67" s="113"/>
      <c r="I67" s="113"/>
      <c r="J67" s="113"/>
      <c r="K67" s="113"/>
      <c r="L67" s="113"/>
      <c r="M67" s="113"/>
      <c r="N67" s="113"/>
      <c r="O67" s="113"/>
      <c r="P67" s="113"/>
      <c r="Q67" s="113"/>
      <c r="S67" s="151"/>
    </row>
    <row r="68" spans="4:19" s="112" customFormat="1">
      <c r="D68" s="113"/>
      <c r="F68" s="113"/>
      <c r="G68" s="113"/>
      <c r="H68" s="113"/>
      <c r="I68" s="113"/>
      <c r="J68" s="113"/>
      <c r="K68" s="113"/>
      <c r="L68" s="113"/>
      <c r="M68" s="113"/>
      <c r="N68" s="113"/>
      <c r="O68" s="113"/>
      <c r="P68" s="113"/>
      <c r="Q68" s="113"/>
      <c r="S68" s="151"/>
    </row>
    <row r="69" spans="4:19" s="112" customFormat="1">
      <c r="D69" s="113"/>
      <c r="F69" s="113"/>
      <c r="G69" s="113"/>
      <c r="H69" s="113"/>
      <c r="I69" s="113"/>
      <c r="J69" s="113"/>
      <c r="K69" s="113"/>
      <c r="L69" s="113"/>
      <c r="M69" s="113"/>
      <c r="N69" s="113"/>
      <c r="O69" s="113"/>
      <c r="P69" s="113"/>
      <c r="Q69" s="113"/>
      <c r="S69" s="151"/>
    </row>
    <row r="70" spans="4:19" s="112" customFormat="1">
      <c r="D70" s="113"/>
      <c r="F70" s="113"/>
      <c r="G70" s="113"/>
      <c r="H70" s="113"/>
      <c r="I70" s="113"/>
      <c r="J70" s="113"/>
      <c r="K70" s="113"/>
      <c r="L70" s="113"/>
      <c r="M70" s="113"/>
      <c r="N70" s="113"/>
      <c r="O70" s="113"/>
      <c r="P70" s="113"/>
      <c r="Q70" s="113"/>
      <c r="S70" s="151"/>
    </row>
    <row r="71" spans="4:19" s="112" customFormat="1">
      <c r="D71" s="113"/>
      <c r="F71" s="113"/>
      <c r="G71" s="113"/>
      <c r="H71" s="113"/>
      <c r="I71" s="113"/>
      <c r="J71" s="113"/>
      <c r="K71" s="113"/>
      <c r="L71" s="113"/>
      <c r="M71" s="113"/>
      <c r="N71" s="113"/>
      <c r="O71" s="113"/>
      <c r="P71" s="113"/>
      <c r="Q71" s="113"/>
      <c r="S71" s="151"/>
    </row>
    <row r="72" spans="4:19" s="112" customFormat="1">
      <c r="D72" s="113"/>
      <c r="F72" s="113"/>
      <c r="G72" s="113"/>
      <c r="H72" s="113"/>
      <c r="I72" s="113"/>
      <c r="J72" s="113"/>
      <c r="K72" s="113"/>
      <c r="L72" s="113"/>
      <c r="M72" s="113"/>
      <c r="N72" s="113"/>
      <c r="O72" s="113"/>
      <c r="P72" s="113"/>
      <c r="Q72" s="113"/>
      <c r="S72" s="151"/>
    </row>
    <row r="73" spans="4:19" s="112" customFormat="1">
      <c r="D73" s="113"/>
      <c r="F73" s="113"/>
      <c r="G73" s="113"/>
      <c r="H73" s="113"/>
      <c r="I73" s="113"/>
      <c r="J73" s="113"/>
      <c r="K73" s="113"/>
      <c r="L73" s="113"/>
      <c r="M73" s="113"/>
      <c r="N73" s="113"/>
      <c r="O73" s="113"/>
      <c r="P73" s="113"/>
      <c r="Q73" s="113"/>
      <c r="S73" s="151"/>
    </row>
    <row r="74" spans="4:19" s="112" customFormat="1">
      <c r="D74" s="113"/>
      <c r="F74" s="113"/>
      <c r="G74" s="113"/>
      <c r="H74" s="113"/>
      <c r="I74" s="113"/>
      <c r="J74" s="113"/>
      <c r="K74" s="113"/>
      <c r="L74" s="113"/>
      <c r="M74" s="113"/>
      <c r="N74" s="113"/>
      <c r="O74" s="113"/>
      <c r="P74" s="113"/>
      <c r="Q74" s="113"/>
      <c r="S74" s="151"/>
    </row>
    <row r="75" spans="4:19" s="112" customFormat="1">
      <c r="D75" s="113"/>
      <c r="F75" s="113"/>
      <c r="G75" s="113"/>
      <c r="H75" s="113"/>
      <c r="I75" s="113"/>
      <c r="J75" s="113"/>
      <c r="K75" s="113"/>
      <c r="L75" s="113"/>
      <c r="M75" s="113"/>
      <c r="N75" s="113"/>
      <c r="O75" s="113"/>
      <c r="P75" s="113"/>
      <c r="Q75" s="113"/>
      <c r="S75" s="151"/>
    </row>
    <row r="76" spans="4:19" s="112" customFormat="1">
      <c r="D76" s="113"/>
      <c r="F76" s="113"/>
      <c r="G76" s="113"/>
      <c r="H76" s="113"/>
      <c r="I76" s="113"/>
      <c r="J76" s="113"/>
      <c r="K76" s="113"/>
      <c r="L76" s="113"/>
      <c r="M76" s="113"/>
      <c r="N76" s="113"/>
      <c r="O76" s="113"/>
      <c r="P76" s="113"/>
      <c r="Q76" s="113"/>
      <c r="S76" s="151"/>
    </row>
    <row r="77" spans="4:19" s="112" customFormat="1">
      <c r="D77" s="113"/>
      <c r="F77" s="113"/>
      <c r="G77" s="113"/>
      <c r="H77" s="113"/>
      <c r="I77" s="113"/>
      <c r="J77" s="113"/>
      <c r="K77" s="113"/>
      <c r="L77" s="113"/>
      <c r="M77" s="113"/>
      <c r="N77" s="113"/>
      <c r="O77" s="113"/>
      <c r="P77" s="113"/>
      <c r="Q77" s="113"/>
      <c r="S77" s="151"/>
    </row>
    <row r="78" spans="4:19" s="112" customFormat="1">
      <c r="D78" s="113"/>
      <c r="F78" s="113"/>
      <c r="G78" s="113"/>
      <c r="H78" s="113"/>
      <c r="I78" s="113"/>
      <c r="J78" s="113"/>
      <c r="K78" s="113"/>
      <c r="L78" s="113"/>
      <c r="M78" s="113"/>
      <c r="N78" s="113"/>
      <c r="O78" s="113"/>
      <c r="P78" s="113"/>
      <c r="Q78" s="113"/>
      <c r="S78" s="151"/>
    </row>
    <row r="79" spans="4:19" s="112" customFormat="1">
      <c r="D79" s="113"/>
      <c r="F79" s="113"/>
      <c r="G79" s="113"/>
      <c r="H79" s="113"/>
      <c r="I79" s="113"/>
      <c r="J79" s="113"/>
      <c r="K79" s="113"/>
      <c r="L79" s="113"/>
      <c r="M79" s="113"/>
      <c r="N79" s="113"/>
      <c r="O79" s="113"/>
      <c r="P79" s="113"/>
      <c r="Q79" s="113"/>
      <c r="S79" s="151"/>
    </row>
    <row r="80" spans="4:19" s="112" customFormat="1">
      <c r="D80" s="113"/>
      <c r="F80" s="113"/>
      <c r="G80" s="113"/>
      <c r="H80" s="113"/>
      <c r="I80" s="113"/>
      <c r="J80" s="113"/>
      <c r="K80" s="113"/>
      <c r="L80" s="113"/>
      <c r="M80" s="113"/>
      <c r="N80" s="113"/>
      <c r="O80" s="113"/>
      <c r="P80" s="113"/>
      <c r="Q80" s="113"/>
      <c r="S80" s="151"/>
    </row>
    <row r="81" spans="4:19" s="112" customFormat="1">
      <c r="D81" s="113"/>
      <c r="F81" s="113"/>
      <c r="G81" s="113"/>
      <c r="H81" s="113"/>
      <c r="I81" s="113"/>
      <c r="J81" s="113"/>
      <c r="K81" s="113"/>
      <c r="L81" s="113"/>
      <c r="M81" s="113"/>
      <c r="N81" s="113"/>
      <c r="O81" s="113"/>
      <c r="P81" s="113"/>
      <c r="Q81" s="113"/>
      <c r="S81" s="151"/>
    </row>
    <row r="82" spans="4:19" s="112" customFormat="1">
      <c r="D82" s="113"/>
      <c r="F82" s="113"/>
      <c r="G82" s="113"/>
      <c r="H82" s="113"/>
      <c r="I82" s="113"/>
      <c r="J82" s="113"/>
      <c r="K82" s="113"/>
      <c r="L82" s="113"/>
      <c r="M82" s="113"/>
      <c r="N82" s="113"/>
      <c r="O82" s="113"/>
      <c r="P82" s="113"/>
      <c r="Q82" s="113"/>
      <c r="S82" s="151"/>
    </row>
    <row r="83" spans="4:19" s="112" customFormat="1">
      <c r="D83" s="113"/>
      <c r="F83" s="113"/>
      <c r="G83" s="113"/>
      <c r="H83" s="113"/>
      <c r="I83" s="113"/>
      <c r="J83" s="113"/>
      <c r="K83" s="113"/>
      <c r="L83" s="113"/>
      <c r="M83" s="113"/>
      <c r="N83" s="113"/>
      <c r="O83" s="113"/>
      <c r="P83" s="113"/>
      <c r="Q83" s="113"/>
      <c r="S83" s="151"/>
    </row>
    <row r="84" spans="4:19" s="112" customFormat="1">
      <c r="D84" s="113"/>
      <c r="F84" s="113"/>
      <c r="G84" s="113"/>
      <c r="H84" s="113"/>
      <c r="I84" s="113"/>
      <c r="J84" s="113"/>
      <c r="K84" s="113"/>
      <c r="L84" s="113"/>
      <c r="M84" s="113"/>
      <c r="N84" s="113"/>
      <c r="O84" s="113"/>
      <c r="P84" s="113"/>
      <c r="Q84" s="113"/>
      <c r="S84" s="151"/>
    </row>
    <row r="85" spans="4:19" s="112" customFormat="1">
      <c r="D85" s="113"/>
      <c r="F85" s="113"/>
      <c r="G85" s="113"/>
      <c r="H85" s="113"/>
      <c r="I85" s="113"/>
      <c r="J85" s="113"/>
      <c r="K85" s="113"/>
      <c r="L85" s="113"/>
      <c r="M85" s="113"/>
      <c r="N85" s="113"/>
      <c r="O85" s="113"/>
      <c r="P85" s="113"/>
      <c r="Q85" s="113"/>
      <c r="S85" s="151"/>
    </row>
    <row r="86" spans="4:19" s="112" customFormat="1">
      <c r="D86" s="113"/>
      <c r="F86" s="113"/>
      <c r="G86" s="113"/>
      <c r="H86" s="113"/>
      <c r="I86" s="113"/>
      <c r="J86" s="113"/>
      <c r="K86" s="113"/>
      <c r="L86" s="113"/>
      <c r="M86" s="113"/>
      <c r="N86" s="113"/>
      <c r="O86" s="113"/>
      <c r="P86" s="113"/>
      <c r="Q86" s="113"/>
      <c r="S86" s="151"/>
    </row>
    <row r="87" spans="4:19" s="112" customFormat="1">
      <c r="D87" s="113"/>
      <c r="F87" s="113"/>
      <c r="G87" s="113"/>
      <c r="H87" s="113"/>
      <c r="I87" s="113"/>
      <c r="J87" s="113"/>
      <c r="K87" s="113"/>
      <c r="L87" s="113"/>
      <c r="M87" s="113"/>
      <c r="N87" s="113"/>
      <c r="O87" s="113"/>
      <c r="P87" s="113"/>
      <c r="Q87" s="113"/>
      <c r="S87" s="151"/>
    </row>
    <row r="88" spans="4:19" s="112" customFormat="1">
      <c r="D88" s="113"/>
      <c r="F88" s="113"/>
      <c r="G88" s="113"/>
      <c r="H88" s="113"/>
      <c r="I88" s="113"/>
      <c r="J88" s="113"/>
      <c r="K88" s="113"/>
      <c r="L88" s="113"/>
      <c r="M88" s="113"/>
      <c r="N88" s="113"/>
      <c r="O88" s="113"/>
      <c r="P88" s="113"/>
      <c r="Q88" s="113"/>
      <c r="S88" s="151"/>
    </row>
    <row r="89" spans="4:19" s="112" customFormat="1">
      <c r="D89" s="113"/>
      <c r="F89" s="113"/>
      <c r="G89" s="113"/>
      <c r="H89" s="113"/>
      <c r="I89" s="113"/>
      <c r="J89" s="113"/>
      <c r="K89" s="113"/>
      <c r="L89" s="113"/>
      <c r="M89" s="113"/>
      <c r="N89" s="113"/>
      <c r="O89" s="113"/>
      <c r="P89" s="113"/>
      <c r="Q89" s="113"/>
      <c r="S89" s="151"/>
    </row>
    <row r="90" spans="4:19" s="112" customFormat="1">
      <c r="D90" s="113"/>
      <c r="F90" s="113"/>
      <c r="G90" s="113"/>
      <c r="H90" s="113"/>
      <c r="I90" s="113"/>
      <c r="J90" s="113"/>
      <c r="K90" s="113"/>
      <c r="L90" s="113"/>
      <c r="M90" s="113"/>
      <c r="N90" s="113"/>
      <c r="O90" s="113"/>
      <c r="P90" s="113"/>
      <c r="Q90" s="113"/>
      <c r="S90" s="151"/>
    </row>
    <row r="91" spans="4:19" s="112" customFormat="1">
      <c r="D91" s="113"/>
      <c r="F91" s="113"/>
      <c r="G91" s="113"/>
      <c r="H91" s="113"/>
      <c r="I91" s="113"/>
      <c r="J91" s="113"/>
      <c r="K91" s="113"/>
      <c r="L91" s="113"/>
      <c r="M91" s="113"/>
      <c r="N91" s="113"/>
      <c r="O91" s="113"/>
      <c r="P91" s="113"/>
      <c r="Q91" s="113"/>
      <c r="S91" s="151"/>
    </row>
    <row r="92" spans="4:19" s="112" customFormat="1">
      <c r="D92" s="113"/>
      <c r="F92" s="113"/>
      <c r="G92" s="113"/>
      <c r="H92" s="113"/>
      <c r="I92" s="113"/>
      <c r="J92" s="113"/>
      <c r="K92" s="113"/>
      <c r="L92" s="113"/>
      <c r="M92" s="113"/>
      <c r="N92" s="113"/>
      <c r="O92" s="113"/>
      <c r="P92" s="113"/>
      <c r="Q92" s="113"/>
      <c r="S92" s="151"/>
    </row>
    <row r="93" spans="4:19" s="112" customFormat="1">
      <c r="D93" s="113"/>
      <c r="F93" s="113"/>
      <c r="G93" s="113"/>
      <c r="H93" s="113"/>
      <c r="I93" s="113"/>
      <c r="J93" s="113"/>
      <c r="K93" s="113"/>
      <c r="L93" s="113"/>
      <c r="M93" s="113"/>
      <c r="N93" s="113"/>
      <c r="O93" s="113"/>
      <c r="P93" s="113"/>
      <c r="Q93" s="113"/>
      <c r="S93" s="151"/>
    </row>
    <row r="94" spans="4:19" s="112" customFormat="1">
      <c r="D94" s="113"/>
      <c r="F94" s="113"/>
      <c r="G94" s="113"/>
      <c r="H94" s="113"/>
      <c r="I94" s="113"/>
      <c r="J94" s="113"/>
      <c r="K94" s="113"/>
      <c r="L94" s="113"/>
      <c r="M94" s="113"/>
      <c r="N94" s="113"/>
      <c r="O94" s="113"/>
      <c r="P94" s="113"/>
      <c r="Q94" s="113"/>
      <c r="S94" s="151"/>
    </row>
    <row r="95" spans="4:19" s="112" customFormat="1">
      <c r="D95" s="113"/>
      <c r="F95" s="113"/>
      <c r="G95" s="113"/>
      <c r="H95" s="113"/>
      <c r="I95" s="113"/>
      <c r="J95" s="113"/>
      <c r="K95" s="113"/>
      <c r="L95" s="113"/>
      <c r="M95" s="113"/>
      <c r="N95" s="113"/>
      <c r="O95" s="113"/>
      <c r="P95" s="113"/>
      <c r="Q95" s="113"/>
      <c r="S95" s="151"/>
    </row>
    <row r="96" spans="4:19" s="112" customFormat="1">
      <c r="D96" s="113"/>
      <c r="F96" s="113"/>
      <c r="G96" s="113"/>
      <c r="H96" s="113"/>
      <c r="I96" s="113"/>
      <c r="J96" s="113"/>
      <c r="K96" s="113"/>
      <c r="L96" s="113"/>
      <c r="M96" s="113"/>
      <c r="N96" s="113"/>
      <c r="O96" s="113"/>
      <c r="P96" s="113"/>
      <c r="Q96" s="113"/>
      <c r="S96" s="151"/>
    </row>
    <row r="97" spans="4:19" s="112" customFormat="1">
      <c r="D97" s="113"/>
      <c r="F97" s="113"/>
      <c r="G97" s="113"/>
      <c r="H97" s="113"/>
      <c r="I97" s="113"/>
      <c r="J97" s="113"/>
      <c r="K97" s="113"/>
      <c r="L97" s="113"/>
      <c r="M97" s="113"/>
      <c r="N97" s="113"/>
      <c r="O97" s="113"/>
      <c r="P97" s="113"/>
      <c r="Q97" s="113"/>
      <c r="S97" s="151"/>
    </row>
    <row r="98" spans="4:19" s="112" customFormat="1">
      <c r="D98" s="113"/>
      <c r="F98" s="113"/>
      <c r="G98" s="113"/>
      <c r="H98" s="113"/>
      <c r="I98" s="113"/>
      <c r="J98" s="113"/>
      <c r="K98" s="113"/>
      <c r="L98" s="113"/>
      <c r="M98" s="113"/>
      <c r="N98" s="113"/>
      <c r="O98" s="113"/>
      <c r="P98" s="113"/>
      <c r="Q98" s="113"/>
      <c r="S98" s="151"/>
    </row>
    <row r="99" spans="4:19" s="112" customFormat="1">
      <c r="D99" s="113"/>
      <c r="F99" s="113"/>
      <c r="G99" s="113"/>
      <c r="H99" s="113"/>
      <c r="I99" s="113"/>
      <c r="J99" s="113"/>
      <c r="K99" s="113"/>
      <c r="L99" s="113"/>
      <c r="M99" s="113"/>
      <c r="N99" s="113"/>
      <c r="O99" s="113"/>
      <c r="P99" s="113"/>
      <c r="Q99" s="113"/>
      <c r="S99" s="151"/>
    </row>
    <row r="100" spans="4:19" s="112" customFormat="1">
      <c r="D100" s="113"/>
      <c r="F100" s="113"/>
      <c r="G100" s="113"/>
      <c r="H100" s="113"/>
      <c r="I100" s="113"/>
      <c r="J100" s="113"/>
      <c r="K100" s="113"/>
      <c r="L100" s="113"/>
      <c r="M100" s="113"/>
      <c r="N100" s="113"/>
      <c r="O100" s="113"/>
      <c r="P100" s="113"/>
      <c r="Q100" s="113"/>
      <c r="S100" s="151"/>
    </row>
    <row r="101" spans="4:19" s="112" customFormat="1">
      <c r="D101" s="113"/>
      <c r="F101" s="113"/>
      <c r="G101" s="113"/>
      <c r="H101" s="113"/>
      <c r="I101" s="113"/>
      <c r="J101" s="113"/>
      <c r="K101" s="113"/>
      <c r="L101" s="113"/>
      <c r="M101" s="113"/>
      <c r="N101" s="113"/>
      <c r="O101" s="113"/>
      <c r="P101" s="113"/>
      <c r="Q101" s="113"/>
      <c r="S101" s="151"/>
    </row>
    <row r="102" spans="4:19" s="112" customFormat="1">
      <c r="D102" s="113"/>
      <c r="F102" s="113"/>
      <c r="G102" s="113"/>
      <c r="H102" s="113"/>
      <c r="I102" s="113"/>
      <c r="J102" s="113"/>
      <c r="K102" s="113"/>
      <c r="L102" s="113"/>
      <c r="M102" s="113"/>
      <c r="N102" s="113"/>
      <c r="O102" s="113"/>
      <c r="P102" s="113"/>
      <c r="Q102" s="113"/>
      <c r="S102" s="151"/>
    </row>
    <row r="103" spans="4:19" s="112" customFormat="1">
      <c r="D103" s="113"/>
      <c r="F103" s="113"/>
      <c r="G103" s="113"/>
      <c r="H103" s="113"/>
      <c r="I103" s="113"/>
      <c r="J103" s="113"/>
      <c r="K103" s="113"/>
      <c r="L103" s="113"/>
      <c r="M103" s="113"/>
      <c r="N103" s="113"/>
      <c r="O103" s="113"/>
      <c r="P103" s="113"/>
      <c r="Q103" s="113"/>
      <c r="S103" s="151"/>
    </row>
    <row r="104" spans="4:19" s="112" customFormat="1">
      <c r="D104" s="113"/>
      <c r="F104" s="113"/>
      <c r="G104" s="113"/>
      <c r="H104" s="113"/>
      <c r="I104" s="113"/>
      <c r="J104" s="113"/>
      <c r="K104" s="113"/>
      <c r="L104" s="113"/>
      <c r="M104" s="113"/>
      <c r="N104" s="113"/>
      <c r="O104" s="113"/>
      <c r="P104" s="113"/>
      <c r="Q104" s="113"/>
      <c r="S104" s="151"/>
    </row>
    <row r="105" spans="4:19" s="112" customFormat="1">
      <c r="D105" s="113"/>
      <c r="F105" s="113"/>
      <c r="G105" s="113"/>
      <c r="H105" s="113"/>
      <c r="I105" s="113"/>
      <c r="J105" s="113"/>
      <c r="K105" s="113"/>
      <c r="L105" s="113"/>
      <c r="M105" s="113"/>
      <c r="N105" s="113"/>
      <c r="O105" s="113"/>
      <c r="P105" s="113"/>
      <c r="Q105" s="113"/>
      <c r="S105" s="151"/>
    </row>
  </sheetData>
  <mergeCells count="13">
    <mergeCell ref="D30:Q30"/>
    <mergeCell ref="C28:C30"/>
    <mergeCell ref="D28:Q28"/>
    <mergeCell ref="D29:Q29"/>
    <mergeCell ref="B2:R2"/>
    <mergeCell ref="R4:R5"/>
    <mergeCell ref="C3:R3"/>
    <mergeCell ref="B4:B5"/>
    <mergeCell ref="C4:C5"/>
    <mergeCell ref="D4:D5"/>
    <mergeCell ref="F4:Q4"/>
    <mergeCell ref="E4:E5"/>
    <mergeCell ref="B26:C26"/>
  </mergeCells>
  <pageMargins left="0.7" right="0.7" top="0.75" bottom="0.75" header="0.3" footer="0.3"/>
  <pageSetup scale="3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3">
    <tabColor theme="7" tint="0.59999389629810485"/>
  </sheetPr>
  <dimension ref="A1:AP55"/>
  <sheetViews>
    <sheetView zoomScale="70" zoomScaleNormal="70" zoomScaleSheetLayoutView="80" workbookViewId="0">
      <selection activeCell="S28" sqref="S28"/>
    </sheetView>
  </sheetViews>
  <sheetFormatPr baseColWidth="10" defaultColWidth="9" defaultRowHeight="14.5"/>
  <cols>
    <col min="1" max="1" width="9" style="112"/>
    <col min="2" max="2" width="5.54296875" style="109" customWidth="1"/>
    <col min="3" max="3" width="19.90625" style="109" customWidth="1"/>
    <col min="4" max="4" width="18" style="110" customWidth="1"/>
    <col min="5" max="5" width="12.453125" style="109" customWidth="1"/>
    <col min="6" max="13" width="7.6328125" style="110" customWidth="1"/>
    <col min="14" max="14" width="10.453125" style="110" customWidth="1"/>
    <col min="15" max="15" width="8.54296875" style="110" customWidth="1"/>
    <col min="16" max="16" width="10.6328125" style="110" customWidth="1"/>
    <col min="17" max="17" width="10.08984375" style="110" customWidth="1"/>
    <col min="18" max="18" width="11.08984375" style="109" customWidth="1"/>
    <col min="19" max="20" width="9" style="112"/>
    <col min="21" max="21" width="32.6328125" style="112" customWidth="1"/>
    <col min="22" max="22" width="21.6328125" style="112" customWidth="1"/>
    <col min="23" max="23" width="26.6328125" style="112" customWidth="1"/>
    <col min="24" max="24" width="26.36328125" style="112" customWidth="1"/>
    <col min="25" max="42" width="9" style="112"/>
    <col min="43" max="16384" width="9" style="109"/>
  </cols>
  <sheetData>
    <row r="1" spans="2:22" s="112" customFormat="1" ht="15" thickBot="1">
      <c r="D1" s="113"/>
      <c r="F1" s="113"/>
      <c r="G1" s="113"/>
      <c r="H1" s="113"/>
      <c r="I1" s="113"/>
      <c r="J1" s="113"/>
      <c r="K1" s="113"/>
      <c r="L1" s="113"/>
      <c r="M1" s="113"/>
      <c r="N1" s="113"/>
      <c r="O1" s="113"/>
      <c r="P1" s="113"/>
      <c r="Q1" s="113"/>
    </row>
    <row r="2" spans="2:22" ht="50.25" customHeight="1" thickBot="1">
      <c r="B2" s="367" t="s">
        <v>158</v>
      </c>
      <c r="C2" s="368"/>
      <c r="D2" s="368"/>
      <c r="E2" s="368"/>
      <c r="F2" s="368"/>
      <c r="G2" s="368"/>
      <c r="H2" s="368"/>
      <c r="I2" s="368"/>
      <c r="J2" s="368"/>
      <c r="K2" s="368"/>
      <c r="L2" s="368"/>
      <c r="M2" s="368"/>
      <c r="N2" s="368"/>
      <c r="O2" s="368"/>
      <c r="P2" s="368"/>
      <c r="Q2" s="368"/>
      <c r="R2" s="369"/>
    </row>
    <row r="3" spans="2:22" s="112" customFormat="1" ht="10.5" customHeight="1" thickBot="1">
      <c r="C3" s="385"/>
      <c r="D3" s="372"/>
      <c r="E3" s="372"/>
      <c r="F3" s="372"/>
      <c r="G3" s="372"/>
      <c r="H3" s="372"/>
      <c r="I3" s="372"/>
      <c r="J3" s="372"/>
      <c r="K3" s="372"/>
      <c r="L3" s="372"/>
      <c r="M3" s="372"/>
      <c r="N3" s="372"/>
      <c r="O3" s="372"/>
      <c r="P3" s="372"/>
      <c r="Q3" s="372"/>
      <c r="R3" s="372"/>
    </row>
    <row r="4" spans="2:22" ht="27" customHeight="1">
      <c r="B4" s="373" t="s">
        <v>133</v>
      </c>
      <c r="C4" s="375" t="s">
        <v>134</v>
      </c>
      <c r="D4" s="375" t="s">
        <v>135</v>
      </c>
      <c r="E4" s="377" t="s">
        <v>136</v>
      </c>
      <c r="F4" s="375" t="s">
        <v>137</v>
      </c>
      <c r="G4" s="375"/>
      <c r="H4" s="375"/>
      <c r="I4" s="375"/>
      <c r="J4" s="375"/>
      <c r="K4" s="375"/>
      <c r="L4" s="375"/>
      <c r="M4" s="375"/>
      <c r="N4" s="375"/>
      <c r="O4" s="375"/>
      <c r="P4" s="375"/>
      <c r="Q4" s="375"/>
      <c r="R4" s="370" t="s">
        <v>138</v>
      </c>
    </row>
    <row r="5" spans="2:22" ht="30" customHeight="1" thickBot="1">
      <c r="B5" s="374"/>
      <c r="C5" s="376"/>
      <c r="D5" s="376"/>
      <c r="E5" s="378"/>
      <c r="F5" s="160" t="s">
        <v>139</v>
      </c>
      <c r="G5" s="160" t="s">
        <v>140</v>
      </c>
      <c r="H5" s="160" t="s">
        <v>141</v>
      </c>
      <c r="I5" s="160" t="s">
        <v>142</v>
      </c>
      <c r="J5" s="160" t="s">
        <v>143</v>
      </c>
      <c r="K5" s="160" t="s">
        <v>144</v>
      </c>
      <c r="L5" s="160" t="s">
        <v>145</v>
      </c>
      <c r="M5" s="160" t="s">
        <v>146</v>
      </c>
      <c r="N5" s="160" t="s">
        <v>147</v>
      </c>
      <c r="O5" s="160" t="s">
        <v>148</v>
      </c>
      <c r="P5" s="160" t="s">
        <v>149</v>
      </c>
      <c r="Q5" s="160" t="s">
        <v>150</v>
      </c>
      <c r="R5" s="371"/>
    </row>
    <row r="6" spans="2:22" ht="15.5">
      <c r="B6" s="123">
        <v>1</v>
      </c>
      <c r="C6" s="124" t="s">
        <v>15</v>
      </c>
      <c r="D6" s="125"/>
      <c r="E6" s="126">
        <f>SUM(F6:Q6)</f>
        <v>4800</v>
      </c>
      <c r="F6" s="204">
        <f>80*R6</f>
        <v>400</v>
      </c>
      <c r="G6" s="126">
        <v>400</v>
      </c>
      <c r="H6" s="126">
        <v>400</v>
      </c>
      <c r="I6" s="126">
        <v>400</v>
      </c>
      <c r="J6" s="126">
        <v>400</v>
      </c>
      <c r="K6" s="126">
        <v>400</v>
      </c>
      <c r="L6" s="126">
        <v>400</v>
      </c>
      <c r="M6" s="126">
        <v>400</v>
      </c>
      <c r="N6" s="126">
        <v>400</v>
      </c>
      <c r="O6" s="126">
        <v>400</v>
      </c>
      <c r="P6" s="126">
        <v>400</v>
      </c>
      <c r="Q6" s="126">
        <v>400</v>
      </c>
      <c r="R6" s="137">
        <v>5</v>
      </c>
      <c r="S6" s="116"/>
      <c r="T6" s="116"/>
      <c r="U6" s="116"/>
      <c r="V6" s="116"/>
    </row>
    <row r="7" spans="2:22" ht="15.5">
      <c r="B7" s="128">
        <v>2</v>
      </c>
      <c r="C7" s="129" t="s">
        <v>16</v>
      </c>
      <c r="D7" s="130"/>
      <c r="E7" s="131">
        <f t="shared" ref="E7:E24" si="0">SUM(F7:Q7)</f>
        <v>3840</v>
      </c>
      <c r="F7" s="205">
        <f t="shared" ref="F7:F25" si="1">80*R7</f>
        <v>320</v>
      </c>
      <c r="G7" s="131">
        <v>320</v>
      </c>
      <c r="H7" s="131">
        <v>320</v>
      </c>
      <c r="I7" s="131">
        <v>320</v>
      </c>
      <c r="J7" s="131">
        <v>320</v>
      </c>
      <c r="K7" s="131">
        <v>320</v>
      </c>
      <c r="L7" s="131">
        <v>320</v>
      </c>
      <c r="M7" s="131">
        <v>320</v>
      </c>
      <c r="N7" s="131">
        <v>320</v>
      </c>
      <c r="O7" s="131">
        <v>320</v>
      </c>
      <c r="P7" s="131">
        <v>320</v>
      </c>
      <c r="Q7" s="131">
        <v>320</v>
      </c>
      <c r="R7" s="136">
        <v>4</v>
      </c>
    </row>
    <row r="8" spans="2:22" ht="15.5">
      <c r="B8" s="128">
        <v>3</v>
      </c>
      <c r="C8" s="129" t="s">
        <v>18</v>
      </c>
      <c r="D8" s="130"/>
      <c r="E8" s="131">
        <f t="shared" si="0"/>
        <v>4800</v>
      </c>
      <c r="F8" s="205">
        <f t="shared" si="1"/>
        <v>400</v>
      </c>
      <c r="G8" s="131">
        <v>400</v>
      </c>
      <c r="H8" s="131">
        <v>400</v>
      </c>
      <c r="I8" s="131">
        <v>400</v>
      </c>
      <c r="J8" s="131">
        <v>400</v>
      </c>
      <c r="K8" s="131">
        <v>400</v>
      </c>
      <c r="L8" s="131">
        <v>400</v>
      </c>
      <c r="M8" s="131">
        <v>400</v>
      </c>
      <c r="N8" s="131">
        <v>400</v>
      </c>
      <c r="O8" s="131">
        <v>400</v>
      </c>
      <c r="P8" s="131">
        <v>400</v>
      </c>
      <c r="Q8" s="131">
        <v>400</v>
      </c>
      <c r="R8" s="136">
        <v>5</v>
      </c>
    </row>
    <row r="9" spans="2:22" ht="15.5">
      <c r="B9" s="128">
        <v>4</v>
      </c>
      <c r="C9" s="129" t="s">
        <v>19</v>
      </c>
      <c r="D9" s="130"/>
      <c r="E9" s="131">
        <f t="shared" si="0"/>
        <v>3840</v>
      </c>
      <c r="F9" s="205">
        <f t="shared" si="1"/>
        <v>320</v>
      </c>
      <c r="G9" s="131">
        <v>320</v>
      </c>
      <c r="H9" s="131">
        <v>320</v>
      </c>
      <c r="I9" s="131">
        <v>320</v>
      </c>
      <c r="J9" s="131">
        <v>320</v>
      </c>
      <c r="K9" s="131">
        <v>320</v>
      </c>
      <c r="L9" s="131">
        <v>320</v>
      </c>
      <c r="M9" s="131">
        <v>320</v>
      </c>
      <c r="N9" s="131">
        <v>320</v>
      </c>
      <c r="O9" s="131">
        <v>320</v>
      </c>
      <c r="P9" s="131">
        <v>320</v>
      </c>
      <c r="Q9" s="131">
        <v>320</v>
      </c>
      <c r="R9" s="136">
        <v>4</v>
      </c>
    </row>
    <row r="10" spans="2:22" ht="15.5">
      <c r="B10" s="170">
        <v>5</v>
      </c>
      <c r="C10" s="171" t="s">
        <v>20</v>
      </c>
      <c r="D10" s="172"/>
      <c r="E10" s="175">
        <v>3840</v>
      </c>
      <c r="F10" s="205">
        <f t="shared" si="1"/>
        <v>320</v>
      </c>
      <c r="G10" s="175">
        <v>320</v>
      </c>
      <c r="H10" s="175">
        <v>320</v>
      </c>
      <c r="I10" s="175">
        <v>320</v>
      </c>
      <c r="J10" s="175">
        <v>320</v>
      </c>
      <c r="K10" s="175">
        <v>320</v>
      </c>
      <c r="L10" s="175">
        <v>320</v>
      </c>
      <c r="M10" s="175">
        <v>320</v>
      </c>
      <c r="N10" s="175">
        <v>320</v>
      </c>
      <c r="O10" s="175">
        <v>320</v>
      </c>
      <c r="P10" s="175">
        <v>320</v>
      </c>
      <c r="Q10" s="175">
        <v>320</v>
      </c>
      <c r="R10" s="177">
        <v>4</v>
      </c>
    </row>
    <row r="11" spans="2:22" ht="15.5">
      <c r="B11" s="128">
        <v>6</v>
      </c>
      <c r="C11" s="129" t="s">
        <v>21</v>
      </c>
      <c r="D11" s="130"/>
      <c r="E11" s="186">
        <f t="shared" si="0"/>
        <v>2880</v>
      </c>
      <c r="F11" s="205">
        <f t="shared" si="1"/>
        <v>240</v>
      </c>
      <c r="G11" s="186">
        <v>240</v>
      </c>
      <c r="H11" s="186">
        <v>240</v>
      </c>
      <c r="I11" s="186">
        <v>240</v>
      </c>
      <c r="J11" s="186">
        <v>240</v>
      </c>
      <c r="K11" s="186">
        <v>240</v>
      </c>
      <c r="L11" s="186">
        <v>240</v>
      </c>
      <c r="M11" s="186">
        <v>240</v>
      </c>
      <c r="N11" s="186">
        <v>240</v>
      </c>
      <c r="O11" s="186">
        <v>240</v>
      </c>
      <c r="P11" s="186">
        <v>240</v>
      </c>
      <c r="Q11" s="186">
        <v>240</v>
      </c>
      <c r="R11" s="203">
        <v>3</v>
      </c>
    </row>
    <row r="12" spans="2:22" ht="15.5">
      <c r="B12" s="170">
        <v>7</v>
      </c>
      <c r="C12" s="171" t="s">
        <v>22</v>
      </c>
      <c r="D12" s="172"/>
      <c r="E12" s="173">
        <f t="shared" si="0"/>
        <v>3840</v>
      </c>
      <c r="F12" s="205">
        <f t="shared" si="1"/>
        <v>320</v>
      </c>
      <c r="G12" s="173">
        <v>320</v>
      </c>
      <c r="H12" s="173">
        <v>320</v>
      </c>
      <c r="I12" s="173">
        <v>320</v>
      </c>
      <c r="J12" s="173">
        <v>320</v>
      </c>
      <c r="K12" s="173">
        <v>320</v>
      </c>
      <c r="L12" s="173">
        <v>320</v>
      </c>
      <c r="M12" s="173">
        <v>320</v>
      </c>
      <c r="N12" s="173">
        <v>320</v>
      </c>
      <c r="O12" s="173">
        <v>320</v>
      </c>
      <c r="P12" s="173">
        <v>320</v>
      </c>
      <c r="Q12" s="173">
        <v>320</v>
      </c>
      <c r="R12" s="178">
        <v>4</v>
      </c>
    </row>
    <row r="13" spans="2:22" ht="15.5">
      <c r="B13" s="170">
        <v>8</v>
      </c>
      <c r="C13" s="171" t="s">
        <v>23</v>
      </c>
      <c r="D13" s="172"/>
      <c r="E13" s="173">
        <f t="shared" si="0"/>
        <v>6720</v>
      </c>
      <c r="F13" s="205">
        <f t="shared" si="1"/>
        <v>560</v>
      </c>
      <c r="G13" s="173">
        <v>560</v>
      </c>
      <c r="H13" s="173">
        <v>560</v>
      </c>
      <c r="I13" s="173">
        <v>560</v>
      </c>
      <c r="J13" s="173">
        <v>560</v>
      </c>
      <c r="K13" s="173">
        <v>560</v>
      </c>
      <c r="L13" s="173">
        <v>560</v>
      </c>
      <c r="M13" s="173">
        <v>560</v>
      </c>
      <c r="N13" s="173">
        <v>560</v>
      </c>
      <c r="O13" s="173">
        <v>560</v>
      </c>
      <c r="P13" s="173">
        <v>560</v>
      </c>
      <c r="Q13" s="173">
        <v>560</v>
      </c>
      <c r="R13" s="178">
        <v>7</v>
      </c>
    </row>
    <row r="14" spans="2:22" ht="15.5">
      <c r="B14" s="170">
        <v>9</v>
      </c>
      <c r="C14" s="171" t="s">
        <v>24</v>
      </c>
      <c r="D14" s="172"/>
      <c r="E14" s="173">
        <f t="shared" si="0"/>
        <v>3840</v>
      </c>
      <c r="F14" s="205">
        <f t="shared" si="1"/>
        <v>320</v>
      </c>
      <c r="G14" s="173">
        <v>320</v>
      </c>
      <c r="H14" s="173">
        <v>320</v>
      </c>
      <c r="I14" s="173">
        <v>320</v>
      </c>
      <c r="J14" s="173">
        <v>320</v>
      </c>
      <c r="K14" s="173">
        <v>320</v>
      </c>
      <c r="L14" s="173">
        <v>320</v>
      </c>
      <c r="M14" s="173">
        <v>320</v>
      </c>
      <c r="N14" s="173">
        <v>320</v>
      </c>
      <c r="O14" s="173">
        <v>320</v>
      </c>
      <c r="P14" s="173">
        <v>320</v>
      </c>
      <c r="Q14" s="173">
        <v>320</v>
      </c>
      <c r="R14" s="178">
        <v>4</v>
      </c>
    </row>
    <row r="15" spans="2:22" ht="15.5">
      <c r="B15" s="170">
        <v>10</v>
      </c>
      <c r="C15" s="171" t="s">
        <v>25</v>
      </c>
      <c r="D15" s="172"/>
      <c r="E15" s="173">
        <f t="shared" si="0"/>
        <v>6720</v>
      </c>
      <c r="F15" s="205">
        <f t="shared" si="1"/>
        <v>560</v>
      </c>
      <c r="G15" s="173">
        <v>560</v>
      </c>
      <c r="H15" s="173">
        <v>560</v>
      </c>
      <c r="I15" s="173">
        <v>560</v>
      </c>
      <c r="J15" s="173">
        <v>560</v>
      </c>
      <c r="K15" s="173">
        <v>560</v>
      </c>
      <c r="L15" s="173">
        <v>560</v>
      </c>
      <c r="M15" s="173">
        <v>560</v>
      </c>
      <c r="N15" s="173">
        <v>560</v>
      </c>
      <c r="O15" s="173">
        <v>560</v>
      </c>
      <c r="P15" s="173">
        <v>560</v>
      </c>
      <c r="Q15" s="173">
        <v>560</v>
      </c>
      <c r="R15" s="178">
        <v>7</v>
      </c>
    </row>
    <row r="16" spans="2:22" ht="15.5">
      <c r="B16" s="170">
        <v>11</v>
      </c>
      <c r="C16" s="171" t="s">
        <v>26</v>
      </c>
      <c r="D16" s="172"/>
      <c r="E16" s="173">
        <f t="shared" ref="E16:E19" si="2">SUM(F16:Q16)</f>
        <v>6720</v>
      </c>
      <c r="F16" s="205">
        <f t="shared" si="1"/>
        <v>560</v>
      </c>
      <c r="G16" s="173">
        <v>560</v>
      </c>
      <c r="H16" s="173">
        <v>560</v>
      </c>
      <c r="I16" s="173">
        <v>560</v>
      </c>
      <c r="J16" s="173">
        <v>560</v>
      </c>
      <c r="K16" s="173">
        <v>560</v>
      </c>
      <c r="L16" s="173">
        <v>560</v>
      </c>
      <c r="M16" s="173">
        <v>560</v>
      </c>
      <c r="N16" s="173">
        <v>560</v>
      </c>
      <c r="O16" s="173">
        <v>560</v>
      </c>
      <c r="P16" s="173">
        <v>560</v>
      </c>
      <c r="Q16" s="173">
        <v>560</v>
      </c>
      <c r="R16" s="178">
        <v>7</v>
      </c>
    </row>
    <row r="17" spans="2:19" ht="15.5">
      <c r="B17" s="170">
        <v>12</v>
      </c>
      <c r="C17" s="171" t="s">
        <v>27</v>
      </c>
      <c r="D17" s="172"/>
      <c r="E17" s="173">
        <f t="shared" si="2"/>
        <v>3840</v>
      </c>
      <c r="F17" s="205">
        <f t="shared" si="1"/>
        <v>320</v>
      </c>
      <c r="G17" s="173">
        <v>320</v>
      </c>
      <c r="H17" s="173">
        <v>320</v>
      </c>
      <c r="I17" s="173">
        <v>320</v>
      </c>
      <c r="J17" s="173">
        <v>320</v>
      </c>
      <c r="K17" s="173">
        <v>320</v>
      </c>
      <c r="L17" s="173">
        <v>320</v>
      </c>
      <c r="M17" s="173">
        <v>320</v>
      </c>
      <c r="N17" s="173">
        <v>320</v>
      </c>
      <c r="O17" s="173">
        <v>320</v>
      </c>
      <c r="P17" s="173">
        <v>320</v>
      </c>
      <c r="Q17" s="173">
        <v>320</v>
      </c>
      <c r="R17" s="178">
        <v>4</v>
      </c>
    </row>
    <row r="18" spans="2:19" ht="15.5">
      <c r="B18" s="170">
        <v>13</v>
      </c>
      <c r="C18" s="171" t="s">
        <v>28</v>
      </c>
      <c r="D18" s="172"/>
      <c r="E18" s="173">
        <f t="shared" si="2"/>
        <v>3840</v>
      </c>
      <c r="F18" s="205">
        <f t="shared" si="1"/>
        <v>320</v>
      </c>
      <c r="G18" s="173">
        <v>320</v>
      </c>
      <c r="H18" s="173">
        <v>320</v>
      </c>
      <c r="I18" s="173">
        <v>320</v>
      </c>
      <c r="J18" s="173">
        <v>320</v>
      </c>
      <c r="K18" s="173">
        <v>320</v>
      </c>
      <c r="L18" s="173">
        <v>320</v>
      </c>
      <c r="M18" s="173">
        <v>320</v>
      </c>
      <c r="N18" s="173">
        <v>320</v>
      </c>
      <c r="O18" s="173">
        <v>320</v>
      </c>
      <c r="P18" s="173">
        <v>320</v>
      </c>
      <c r="Q18" s="173">
        <v>320</v>
      </c>
      <c r="R18" s="178">
        <v>4</v>
      </c>
    </row>
    <row r="19" spans="2:19" ht="15.5">
      <c r="B19" s="170">
        <v>14</v>
      </c>
      <c r="C19" s="171" t="s">
        <v>29</v>
      </c>
      <c r="D19" s="172"/>
      <c r="E19" s="173">
        <f t="shared" si="2"/>
        <v>2880</v>
      </c>
      <c r="F19" s="205">
        <f t="shared" si="1"/>
        <v>240</v>
      </c>
      <c r="G19" s="173">
        <v>240</v>
      </c>
      <c r="H19" s="173">
        <v>240</v>
      </c>
      <c r="I19" s="173">
        <v>240</v>
      </c>
      <c r="J19" s="173">
        <v>240</v>
      </c>
      <c r="K19" s="173">
        <v>240</v>
      </c>
      <c r="L19" s="173">
        <v>240</v>
      </c>
      <c r="M19" s="173">
        <v>240</v>
      </c>
      <c r="N19" s="173">
        <v>240</v>
      </c>
      <c r="O19" s="173">
        <v>240</v>
      </c>
      <c r="P19" s="173">
        <v>240</v>
      </c>
      <c r="Q19" s="173">
        <v>240</v>
      </c>
      <c r="R19" s="178">
        <v>3</v>
      </c>
    </row>
    <row r="20" spans="2:19" ht="15.5">
      <c r="B20" s="170">
        <v>15</v>
      </c>
      <c r="C20" s="171" t="s">
        <v>30</v>
      </c>
      <c r="D20" s="172"/>
      <c r="E20" s="173">
        <f t="shared" si="0"/>
        <v>2880</v>
      </c>
      <c r="F20" s="205">
        <f t="shared" si="1"/>
        <v>240</v>
      </c>
      <c r="G20" s="173">
        <v>240</v>
      </c>
      <c r="H20" s="173">
        <v>240</v>
      </c>
      <c r="I20" s="173">
        <v>240</v>
      </c>
      <c r="J20" s="173">
        <v>240</v>
      </c>
      <c r="K20" s="173">
        <v>240</v>
      </c>
      <c r="L20" s="173">
        <v>240</v>
      </c>
      <c r="M20" s="173">
        <v>240</v>
      </c>
      <c r="N20" s="173">
        <v>240</v>
      </c>
      <c r="O20" s="173">
        <v>240</v>
      </c>
      <c r="P20" s="173">
        <v>240</v>
      </c>
      <c r="Q20" s="173">
        <v>240</v>
      </c>
      <c r="R20" s="178">
        <v>3</v>
      </c>
    </row>
    <row r="21" spans="2:19" ht="15.5">
      <c r="B21" s="170">
        <v>16</v>
      </c>
      <c r="C21" s="171" t="s">
        <v>31</v>
      </c>
      <c r="D21" s="172"/>
      <c r="E21" s="173">
        <f t="shared" si="0"/>
        <v>4800</v>
      </c>
      <c r="F21" s="205">
        <f t="shared" si="1"/>
        <v>400</v>
      </c>
      <c r="G21" s="173">
        <v>400</v>
      </c>
      <c r="H21" s="173">
        <v>400</v>
      </c>
      <c r="I21" s="173">
        <v>400</v>
      </c>
      <c r="J21" s="173">
        <v>400</v>
      </c>
      <c r="K21" s="173">
        <v>400</v>
      </c>
      <c r="L21" s="173">
        <v>400</v>
      </c>
      <c r="M21" s="173">
        <v>400</v>
      </c>
      <c r="N21" s="173">
        <v>400</v>
      </c>
      <c r="O21" s="173">
        <v>400</v>
      </c>
      <c r="P21" s="173">
        <v>400</v>
      </c>
      <c r="Q21" s="173">
        <v>400</v>
      </c>
      <c r="R21" s="178">
        <v>5</v>
      </c>
    </row>
    <row r="22" spans="2:19" ht="15.5">
      <c r="B22" s="170">
        <v>17</v>
      </c>
      <c r="C22" s="171" t="s">
        <v>151</v>
      </c>
      <c r="D22" s="172"/>
      <c r="E22" s="175">
        <v>720</v>
      </c>
      <c r="F22" s="205">
        <f>60*R22</f>
        <v>60</v>
      </c>
      <c r="G22" s="175">
        <v>60</v>
      </c>
      <c r="H22" s="175">
        <v>60</v>
      </c>
      <c r="I22" s="175">
        <v>60</v>
      </c>
      <c r="J22" s="175">
        <v>60</v>
      </c>
      <c r="K22" s="175">
        <v>60</v>
      </c>
      <c r="L22" s="175">
        <v>60</v>
      </c>
      <c r="M22" s="175">
        <v>60</v>
      </c>
      <c r="N22" s="175">
        <v>60</v>
      </c>
      <c r="O22" s="175">
        <v>60</v>
      </c>
      <c r="P22" s="175">
        <v>60</v>
      </c>
      <c r="Q22" s="175">
        <v>60</v>
      </c>
      <c r="R22" s="178">
        <v>1</v>
      </c>
      <c r="S22" s="155"/>
    </row>
    <row r="23" spans="2:19" ht="15.5">
      <c r="B23" s="170">
        <v>18</v>
      </c>
      <c r="C23" s="171" t="s">
        <v>33</v>
      </c>
      <c r="D23" s="172"/>
      <c r="E23" s="173">
        <f t="shared" si="0"/>
        <v>3840</v>
      </c>
      <c r="F23" s="205">
        <f t="shared" si="1"/>
        <v>320</v>
      </c>
      <c r="G23" s="173">
        <v>320</v>
      </c>
      <c r="H23" s="173">
        <v>320</v>
      </c>
      <c r="I23" s="173">
        <v>320</v>
      </c>
      <c r="J23" s="173">
        <v>320</v>
      </c>
      <c r="K23" s="173">
        <v>320</v>
      </c>
      <c r="L23" s="173">
        <v>320</v>
      </c>
      <c r="M23" s="173">
        <v>320</v>
      </c>
      <c r="N23" s="173">
        <v>320</v>
      </c>
      <c r="O23" s="173">
        <v>320</v>
      </c>
      <c r="P23" s="173">
        <v>320</v>
      </c>
      <c r="Q23" s="173">
        <v>320</v>
      </c>
      <c r="R23" s="178">
        <v>4</v>
      </c>
    </row>
    <row r="24" spans="2:19" ht="15.5">
      <c r="B24" s="128">
        <v>19</v>
      </c>
      <c r="C24" s="129" t="s">
        <v>34</v>
      </c>
      <c r="D24" s="130"/>
      <c r="E24" s="131">
        <f t="shared" si="0"/>
        <v>2880</v>
      </c>
      <c r="F24" s="206">
        <f t="shared" si="1"/>
        <v>240</v>
      </c>
      <c r="G24" s="131">
        <v>240</v>
      </c>
      <c r="H24" s="131">
        <v>240</v>
      </c>
      <c r="I24" s="131">
        <v>240</v>
      </c>
      <c r="J24" s="131">
        <v>240</v>
      </c>
      <c r="K24" s="131">
        <v>240</v>
      </c>
      <c r="L24" s="131">
        <v>240</v>
      </c>
      <c r="M24" s="131">
        <v>240</v>
      </c>
      <c r="N24" s="131">
        <v>240</v>
      </c>
      <c r="O24" s="131">
        <v>240</v>
      </c>
      <c r="P24" s="131">
        <v>240</v>
      </c>
      <c r="Q24" s="131">
        <v>240</v>
      </c>
      <c r="R24" s="136">
        <v>3</v>
      </c>
    </row>
    <row r="25" spans="2:19" ht="16" thickBot="1">
      <c r="B25" s="133">
        <v>20</v>
      </c>
      <c r="C25" s="134" t="s">
        <v>152</v>
      </c>
      <c r="D25" s="130"/>
      <c r="E25" s="131">
        <v>0</v>
      </c>
      <c r="F25" s="207">
        <f t="shared" si="1"/>
        <v>0</v>
      </c>
      <c r="G25" s="131">
        <v>0</v>
      </c>
      <c r="H25" s="131">
        <v>0</v>
      </c>
      <c r="I25" s="131">
        <v>0</v>
      </c>
      <c r="J25" s="131">
        <v>0</v>
      </c>
      <c r="K25" s="131">
        <v>0</v>
      </c>
      <c r="L25" s="131">
        <v>0</v>
      </c>
      <c r="M25" s="131">
        <v>0</v>
      </c>
      <c r="N25" s="131">
        <v>0</v>
      </c>
      <c r="O25" s="131">
        <v>0</v>
      </c>
      <c r="P25" s="131">
        <v>0</v>
      </c>
      <c r="Q25" s="131">
        <v>0</v>
      </c>
      <c r="R25" s="138"/>
    </row>
    <row r="26" spans="2:19">
      <c r="B26" s="379" t="s">
        <v>153</v>
      </c>
      <c r="C26" s="380"/>
      <c r="D26" s="148">
        <f>+D6+D7+D8+D9+D10+D11+D12+D13+D14+D15+D16+D17+D18+D19+D20+D21+D22+D23+D24+D25</f>
        <v>0</v>
      </c>
      <c r="E26" s="148">
        <f>SUM(E6:E25)</f>
        <v>77520</v>
      </c>
      <c r="F26" s="148">
        <f t="shared" ref="F26:Q26" si="3">SUM(F6:F25)</f>
        <v>6460</v>
      </c>
      <c r="G26" s="148">
        <f t="shared" si="3"/>
        <v>6460</v>
      </c>
      <c r="H26" s="148">
        <f t="shared" si="3"/>
        <v>6460</v>
      </c>
      <c r="I26" s="148">
        <f t="shared" si="3"/>
        <v>6460</v>
      </c>
      <c r="J26" s="148">
        <f t="shared" si="3"/>
        <v>6460</v>
      </c>
      <c r="K26" s="148">
        <f t="shared" si="3"/>
        <v>6460</v>
      </c>
      <c r="L26" s="148">
        <f t="shared" si="3"/>
        <v>6460</v>
      </c>
      <c r="M26" s="148">
        <f t="shared" si="3"/>
        <v>6460</v>
      </c>
      <c r="N26" s="148">
        <f t="shared" si="3"/>
        <v>6460</v>
      </c>
      <c r="O26" s="148">
        <f t="shared" si="3"/>
        <v>6460</v>
      </c>
      <c r="P26" s="148">
        <f t="shared" si="3"/>
        <v>6460</v>
      </c>
      <c r="Q26" s="148">
        <f t="shared" si="3"/>
        <v>6460</v>
      </c>
      <c r="R26" s="137">
        <f>SUM(F26:Q26)</f>
        <v>77520</v>
      </c>
    </row>
    <row r="27" spans="2:19" s="112" customFormat="1" ht="15" thickBot="1">
      <c r="D27" s="113"/>
      <c r="F27" s="113"/>
      <c r="G27" s="113"/>
      <c r="H27" s="113"/>
      <c r="I27" s="113"/>
      <c r="J27" s="113"/>
      <c r="K27" s="113"/>
      <c r="L27" s="113"/>
      <c r="M27" s="113"/>
      <c r="N27" s="113"/>
      <c r="O27" s="113"/>
      <c r="P27" s="113"/>
      <c r="Q27" s="113"/>
    </row>
    <row r="28" spans="2:19" ht="30" customHeight="1">
      <c r="B28" s="112"/>
      <c r="C28" s="383" t="s">
        <v>154</v>
      </c>
      <c r="D28" s="363" t="s">
        <v>159</v>
      </c>
      <c r="E28" s="363"/>
      <c r="F28" s="363"/>
      <c r="G28" s="363"/>
      <c r="H28" s="363"/>
      <c r="I28" s="363"/>
      <c r="J28" s="363"/>
      <c r="K28" s="363"/>
      <c r="L28" s="363"/>
      <c r="M28" s="363"/>
      <c r="N28" s="363"/>
      <c r="O28" s="363"/>
      <c r="P28" s="363"/>
      <c r="Q28" s="364"/>
      <c r="R28" s="112"/>
    </row>
    <row r="29" spans="2:19" ht="15.75" customHeight="1" thickBot="1">
      <c r="B29" s="112"/>
      <c r="C29" s="384"/>
      <c r="D29" s="381" t="s">
        <v>160</v>
      </c>
      <c r="E29" s="381"/>
      <c r="F29" s="381"/>
      <c r="G29" s="381"/>
      <c r="H29" s="381"/>
      <c r="I29" s="381"/>
      <c r="J29" s="381"/>
      <c r="K29" s="381"/>
      <c r="L29" s="381"/>
      <c r="M29" s="381"/>
      <c r="N29" s="381"/>
      <c r="O29" s="381"/>
      <c r="P29" s="381"/>
      <c r="Q29" s="382"/>
      <c r="R29" s="112"/>
    </row>
    <row r="30" spans="2:19" s="112" customFormat="1">
      <c r="D30" s="113"/>
      <c r="F30" s="113"/>
      <c r="G30" s="113"/>
      <c r="H30" s="113"/>
      <c r="I30" s="113"/>
      <c r="J30" s="113"/>
      <c r="K30" s="113"/>
      <c r="L30" s="113"/>
      <c r="M30" s="113"/>
      <c r="N30" s="113"/>
      <c r="O30" s="113"/>
      <c r="P30" s="113"/>
      <c r="Q30" s="113"/>
    </row>
    <row r="31" spans="2:19" s="112" customFormat="1">
      <c r="D31" s="113"/>
      <c r="F31" s="113"/>
      <c r="G31" s="113"/>
      <c r="H31" s="113"/>
      <c r="I31" s="113"/>
      <c r="J31" s="113"/>
      <c r="K31" s="113"/>
      <c r="L31" s="113"/>
      <c r="M31" s="113"/>
      <c r="N31" s="113"/>
      <c r="O31" s="113"/>
      <c r="P31" s="113"/>
      <c r="Q31" s="113"/>
    </row>
    <row r="32" spans="2:19" s="112" customFormat="1">
      <c r="D32" s="113"/>
      <c r="F32" s="113"/>
      <c r="G32" s="113"/>
      <c r="H32" s="113"/>
      <c r="I32" s="113"/>
      <c r="J32" s="113"/>
      <c r="K32" s="113"/>
      <c r="L32" s="113"/>
      <c r="M32" s="113"/>
      <c r="N32" s="113"/>
      <c r="O32" s="113"/>
      <c r="P32" s="113"/>
      <c r="Q32" s="113"/>
    </row>
    <row r="33" spans="4:17" s="112" customFormat="1">
      <c r="D33" s="113"/>
      <c r="F33" s="113"/>
      <c r="G33" s="113"/>
      <c r="H33" s="113"/>
      <c r="I33" s="113"/>
      <c r="J33" s="113"/>
      <c r="K33" s="113"/>
      <c r="L33" s="113"/>
      <c r="M33" s="113"/>
      <c r="N33" s="113"/>
      <c r="O33" s="113"/>
      <c r="P33" s="113"/>
      <c r="Q33" s="113"/>
    </row>
    <row r="34" spans="4:17" s="112" customFormat="1">
      <c r="D34" s="113"/>
      <c r="F34" s="113"/>
      <c r="G34" s="113"/>
      <c r="H34" s="113"/>
      <c r="I34" s="113"/>
      <c r="J34" s="113"/>
      <c r="K34" s="113"/>
      <c r="L34" s="113"/>
      <c r="M34" s="113"/>
      <c r="N34" s="113"/>
      <c r="O34" s="113"/>
      <c r="P34" s="113"/>
      <c r="Q34" s="113"/>
    </row>
    <row r="35" spans="4:17" s="112" customFormat="1">
      <c r="D35" s="113"/>
      <c r="F35" s="113"/>
      <c r="G35" s="113"/>
      <c r="H35" s="113"/>
      <c r="I35" s="113"/>
      <c r="J35" s="113"/>
      <c r="K35" s="113"/>
      <c r="L35" s="113"/>
      <c r="M35" s="113"/>
      <c r="N35" s="113"/>
      <c r="O35" s="113"/>
      <c r="P35" s="113"/>
      <c r="Q35" s="113"/>
    </row>
    <row r="36" spans="4:17" s="112" customFormat="1">
      <c r="D36" s="113"/>
      <c r="F36" s="113"/>
      <c r="G36" s="113"/>
      <c r="H36" s="113"/>
      <c r="I36" s="113"/>
      <c r="J36" s="113"/>
      <c r="K36" s="113"/>
      <c r="L36" s="113"/>
      <c r="M36" s="113"/>
      <c r="N36" s="113"/>
      <c r="O36" s="113"/>
      <c r="P36" s="113"/>
      <c r="Q36" s="113"/>
    </row>
    <row r="37" spans="4:17" s="112" customFormat="1">
      <c r="D37" s="113"/>
      <c r="F37" s="113"/>
      <c r="G37" s="113"/>
      <c r="H37" s="113"/>
      <c r="I37" s="113"/>
      <c r="J37" s="113"/>
      <c r="K37" s="113"/>
      <c r="L37" s="113"/>
      <c r="M37" s="113"/>
      <c r="N37" s="113"/>
      <c r="O37" s="113"/>
      <c r="P37" s="113"/>
      <c r="Q37" s="113"/>
    </row>
    <row r="38" spans="4:17" s="112" customFormat="1">
      <c r="D38" s="113"/>
      <c r="F38" s="113"/>
      <c r="G38" s="113"/>
      <c r="H38" s="113"/>
      <c r="I38" s="113"/>
      <c r="J38" s="113"/>
      <c r="K38" s="113"/>
      <c r="L38" s="113"/>
      <c r="M38" s="113"/>
      <c r="N38" s="113"/>
      <c r="O38" s="113"/>
      <c r="P38" s="113"/>
      <c r="Q38" s="113"/>
    </row>
    <row r="39" spans="4:17" s="112" customFormat="1">
      <c r="D39" s="113"/>
      <c r="F39" s="113"/>
      <c r="G39" s="113"/>
      <c r="H39" s="113"/>
      <c r="I39" s="113"/>
      <c r="J39" s="113"/>
      <c r="K39" s="113"/>
      <c r="L39" s="113"/>
      <c r="M39" s="113"/>
      <c r="N39" s="113"/>
      <c r="O39" s="113"/>
      <c r="P39" s="113"/>
      <c r="Q39" s="113"/>
    </row>
    <row r="40" spans="4:17" s="112" customFormat="1">
      <c r="D40" s="113"/>
      <c r="F40" s="113"/>
      <c r="G40" s="113"/>
      <c r="H40" s="113"/>
      <c r="I40" s="113"/>
      <c r="J40" s="113"/>
      <c r="K40" s="113"/>
      <c r="L40" s="113"/>
      <c r="M40" s="113"/>
      <c r="N40" s="113"/>
      <c r="O40" s="113"/>
      <c r="P40" s="113"/>
      <c r="Q40" s="113"/>
    </row>
    <row r="41" spans="4:17" s="112" customFormat="1">
      <c r="D41" s="113"/>
      <c r="F41" s="113"/>
      <c r="G41" s="113"/>
      <c r="H41" s="113"/>
      <c r="I41" s="113"/>
      <c r="J41" s="113"/>
      <c r="K41" s="113"/>
      <c r="L41" s="113"/>
      <c r="M41" s="113"/>
      <c r="N41" s="113"/>
      <c r="O41" s="113"/>
      <c r="P41" s="113"/>
      <c r="Q41" s="113"/>
    </row>
    <row r="42" spans="4:17" s="112" customFormat="1">
      <c r="D42" s="113"/>
      <c r="F42" s="113"/>
      <c r="G42" s="113"/>
      <c r="H42" s="113"/>
      <c r="I42" s="113"/>
      <c r="J42" s="113"/>
      <c r="K42" s="113"/>
      <c r="L42" s="113"/>
      <c r="M42" s="113"/>
      <c r="N42" s="113"/>
      <c r="O42" s="113"/>
      <c r="P42" s="113"/>
      <c r="Q42" s="113"/>
    </row>
    <row r="43" spans="4:17" s="112" customFormat="1">
      <c r="D43" s="113"/>
      <c r="F43" s="113"/>
      <c r="G43" s="113"/>
      <c r="H43" s="113"/>
      <c r="I43" s="113"/>
      <c r="J43" s="113"/>
      <c r="K43" s="113"/>
      <c r="L43" s="113"/>
      <c r="M43" s="113"/>
      <c r="N43" s="113"/>
      <c r="O43" s="113"/>
      <c r="P43" s="113"/>
      <c r="Q43" s="113"/>
    </row>
    <row r="44" spans="4:17" s="112" customFormat="1">
      <c r="D44" s="113"/>
      <c r="F44" s="113"/>
      <c r="G44" s="113"/>
      <c r="H44" s="113"/>
      <c r="I44" s="113"/>
      <c r="J44" s="113"/>
      <c r="K44" s="113"/>
      <c r="L44" s="113"/>
      <c r="M44" s="113"/>
      <c r="N44" s="113"/>
      <c r="O44" s="113"/>
      <c r="P44" s="113"/>
      <c r="Q44" s="113"/>
    </row>
    <row r="45" spans="4:17" s="112" customFormat="1">
      <c r="D45" s="113"/>
      <c r="F45" s="113"/>
      <c r="G45" s="113"/>
      <c r="H45" s="113"/>
      <c r="I45" s="113"/>
      <c r="J45" s="113"/>
      <c r="K45" s="113"/>
      <c r="L45" s="113"/>
      <c r="M45" s="113"/>
      <c r="N45" s="113"/>
      <c r="O45" s="113"/>
      <c r="P45" s="113"/>
      <c r="Q45" s="113"/>
    </row>
    <row r="46" spans="4:17" s="112" customFormat="1">
      <c r="D46" s="113"/>
      <c r="F46" s="113"/>
      <c r="G46" s="113"/>
      <c r="H46" s="113"/>
      <c r="I46" s="113"/>
      <c r="J46" s="113"/>
      <c r="K46" s="113"/>
      <c r="L46" s="113"/>
      <c r="M46" s="113"/>
      <c r="N46" s="113"/>
      <c r="O46" s="113"/>
      <c r="P46" s="113"/>
      <c r="Q46" s="113"/>
    </row>
    <row r="47" spans="4:17" s="112" customFormat="1">
      <c r="D47" s="113"/>
      <c r="F47" s="113"/>
      <c r="G47" s="113"/>
      <c r="H47" s="113"/>
      <c r="I47" s="113"/>
      <c r="J47" s="113"/>
      <c r="K47" s="113"/>
      <c r="L47" s="113"/>
      <c r="M47" s="113"/>
      <c r="N47" s="113"/>
      <c r="O47" s="113"/>
      <c r="P47" s="113"/>
      <c r="Q47" s="113"/>
    </row>
    <row r="48" spans="4:17" s="112" customFormat="1">
      <c r="D48" s="113"/>
      <c r="F48" s="113"/>
      <c r="G48" s="113"/>
      <c r="H48" s="113"/>
      <c r="I48" s="113"/>
      <c r="J48" s="113"/>
      <c r="K48" s="113"/>
      <c r="L48" s="113"/>
      <c r="M48" s="113"/>
      <c r="N48" s="113"/>
      <c r="O48" s="113"/>
      <c r="P48" s="113"/>
      <c r="Q48" s="113"/>
    </row>
    <row r="49" spans="4:17" s="112" customFormat="1">
      <c r="D49" s="113"/>
      <c r="F49" s="113"/>
      <c r="G49" s="113"/>
      <c r="H49" s="113"/>
      <c r="I49" s="113"/>
      <c r="J49" s="113"/>
      <c r="K49" s="113"/>
      <c r="L49" s="113"/>
      <c r="M49" s="113"/>
      <c r="N49" s="113"/>
      <c r="O49" s="113"/>
      <c r="P49" s="113"/>
      <c r="Q49" s="113"/>
    </row>
    <row r="50" spans="4:17" s="112" customFormat="1">
      <c r="D50" s="113"/>
      <c r="F50" s="113"/>
      <c r="G50" s="113"/>
      <c r="H50" s="113"/>
      <c r="I50" s="113"/>
      <c r="J50" s="113"/>
      <c r="K50" s="113"/>
      <c r="L50" s="113"/>
      <c r="M50" s="113"/>
      <c r="N50" s="113"/>
      <c r="O50" s="113"/>
      <c r="P50" s="113"/>
      <c r="Q50" s="113"/>
    </row>
    <row r="51" spans="4:17" s="112" customFormat="1">
      <c r="D51" s="113"/>
      <c r="F51" s="113"/>
      <c r="G51" s="113"/>
      <c r="H51" s="113"/>
      <c r="I51" s="113"/>
      <c r="J51" s="113"/>
      <c r="K51" s="113"/>
      <c r="L51" s="113"/>
      <c r="M51" s="113"/>
      <c r="N51" s="113"/>
      <c r="O51" s="113"/>
      <c r="P51" s="113"/>
      <c r="Q51" s="113"/>
    </row>
    <row r="52" spans="4:17" s="112" customFormat="1">
      <c r="D52" s="113"/>
      <c r="F52" s="113"/>
      <c r="G52" s="113"/>
      <c r="H52" s="113"/>
      <c r="I52" s="113"/>
      <c r="J52" s="113"/>
      <c r="K52" s="113"/>
      <c r="L52" s="113"/>
      <c r="M52" s="113"/>
      <c r="N52" s="113"/>
      <c r="O52" s="113"/>
      <c r="P52" s="113"/>
      <c r="Q52" s="113"/>
    </row>
    <row r="53" spans="4:17" s="112" customFormat="1">
      <c r="D53" s="113"/>
      <c r="F53" s="113"/>
      <c r="G53" s="113"/>
      <c r="H53" s="113"/>
      <c r="I53" s="113"/>
      <c r="J53" s="113"/>
      <c r="K53" s="113"/>
      <c r="L53" s="113"/>
      <c r="M53" s="113"/>
      <c r="N53" s="113"/>
      <c r="O53" s="113"/>
      <c r="P53" s="113"/>
      <c r="Q53" s="113"/>
    </row>
    <row r="54" spans="4:17" s="112" customFormat="1">
      <c r="D54" s="113"/>
      <c r="F54" s="113"/>
      <c r="G54" s="113"/>
      <c r="H54" s="113"/>
      <c r="I54" s="113"/>
      <c r="J54" s="113"/>
      <c r="K54" s="113"/>
      <c r="L54" s="113"/>
      <c r="M54" s="113"/>
      <c r="N54" s="113"/>
      <c r="O54" s="113"/>
      <c r="P54" s="113"/>
      <c r="Q54" s="113"/>
    </row>
    <row r="55" spans="4:17" s="112" customFormat="1">
      <c r="D55" s="113"/>
      <c r="F55" s="113"/>
      <c r="G55" s="113"/>
      <c r="H55" s="113"/>
      <c r="I55" s="113"/>
      <c r="J55" s="113"/>
      <c r="K55" s="113"/>
      <c r="L55" s="113"/>
      <c r="M55" s="113"/>
      <c r="N55" s="113"/>
      <c r="O55" s="113"/>
      <c r="P55" s="113"/>
      <c r="Q55" s="113"/>
    </row>
  </sheetData>
  <mergeCells count="12">
    <mergeCell ref="B2:R2"/>
    <mergeCell ref="C3:R3"/>
    <mergeCell ref="B4:B5"/>
    <mergeCell ref="C4:C5"/>
    <mergeCell ref="D4:D5"/>
    <mergeCell ref="E4:E5"/>
    <mergeCell ref="D29:Q29"/>
    <mergeCell ref="R4:R5"/>
    <mergeCell ref="C28:C29"/>
    <mergeCell ref="D28:Q28"/>
    <mergeCell ref="F4:Q4"/>
    <mergeCell ref="B26:C26"/>
  </mergeCells>
  <pageMargins left="0.7" right="0.7" top="0.75" bottom="0.75" header="0.3" footer="0.3"/>
  <pageSetup scale="3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4">
    <tabColor rgb="FFFFC000"/>
  </sheetPr>
  <dimension ref="A1:AO55"/>
  <sheetViews>
    <sheetView zoomScale="70" zoomScaleNormal="70" zoomScaleSheetLayoutView="80" workbookViewId="0">
      <selection activeCell="M1" sqref="M1"/>
    </sheetView>
  </sheetViews>
  <sheetFormatPr baseColWidth="10" defaultColWidth="9" defaultRowHeight="14.5"/>
  <cols>
    <col min="1" max="1" width="9" style="112"/>
    <col min="2" max="2" width="5.54296875" style="109" customWidth="1"/>
    <col min="3" max="3" width="19.90625" style="109" customWidth="1"/>
    <col min="4" max="4" width="18" style="110" customWidth="1"/>
    <col min="5" max="5" width="12.453125" style="109" customWidth="1"/>
    <col min="6" max="13" width="7.6328125" style="110" customWidth="1"/>
    <col min="14" max="14" width="10.453125" style="110" customWidth="1"/>
    <col min="15" max="15" width="8.54296875" style="110" customWidth="1"/>
    <col min="16" max="16" width="10.6328125" style="110" customWidth="1"/>
    <col min="17" max="17" width="10.08984375" style="110" customWidth="1"/>
    <col min="18" max="18" width="9" style="151"/>
    <col min="19" max="19" width="9" style="112"/>
    <col min="20" max="20" width="32.6328125" style="112" customWidth="1"/>
    <col min="21" max="21" width="21.6328125" style="112" customWidth="1"/>
    <col min="22" max="22" width="26.6328125" style="112" customWidth="1"/>
    <col min="23" max="23" width="26.36328125" style="112" customWidth="1"/>
    <col min="24" max="41" width="9" style="112"/>
    <col min="42" max="16384" width="9" style="109"/>
  </cols>
  <sheetData>
    <row r="1" spans="2:21" s="112" customFormat="1" ht="15" thickBot="1">
      <c r="D1" s="113"/>
      <c r="F1" s="113"/>
      <c r="G1" s="113"/>
      <c r="H1" s="113"/>
      <c r="I1" s="113"/>
      <c r="J1" s="113"/>
      <c r="K1" s="113"/>
      <c r="L1" s="113"/>
      <c r="M1" s="113"/>
      <c r="N1" s="113"/>
      <c r="O1" s="113"/>
      <c r="P1" s="113"/>
      <c r="Q1" s="113"/>
      <c r="R1" s="151"/>
    </row>
    <row r="2" spans="2:21" ht="50.25" customHeight="1" thickBot="1">
      <c r="B2" s="367" t="s">
        <v>161</v>
      </c>
      <c r="C2" s="368"/>
      <c r="D2" s="368"/>
      <c r="E2" s="368"/>
      <c r="F2" s="368"/>
      <c r="G2" s="368"/>
      <c r="H2" s="368"/>
      <c r="I2" s="368"/>
      <c r="J2" s="368"/>
      <c r="K2" s="368"/>
      <c r="L2" s="368"/>
      <c r="M2" s="368"/>
      <c r="N2" s="368"/>
      <c r="O2" s="368"/>
      <c r="P2" s="368"/>
      <c r="Q2" s="369"/>
    </row>
    <row r="3" spans="2:21" s="112" customFormat="1" ht="10.5" customHeight="1">
      <c r="C3" s="385"/>
      <c r="D3" s="372"/>
      <c r="E3" s="372"/>
      <c r="F3" s="372"/>
      <c r="G3" s="372"/>
      <c r="H3" s="372"/>
      <c r="I3" s="372"/>
      <c r="J3" s="372"/>
      <c r="K3" s="372"/>
      <c r="L3" s="372"/>
      <c r="M3" s="372"/>
      <c r="N3" s="372"/>
      <c r="O3" s="372"/>
      <c r="P3" s="372"/>
      <c r="Q3" s="372"/>
      <c r="R3" s="151"/>
    </row>
    <row r="4" spans="2:21" ht="27" customHeight="1">
      <c r="B4" s="386" t="s">
        <v>133</v>
      </c>
      <c r="C4" s="388" t="s">
        <v>134</v>
      </c>
      <c r="D4" s="388" t="s">
        <v>162</v>
      </c>
      <c r="E4" s="390" t="s">
        <v>136</v>
      </c>
      <c r="F4" s="388" t="s">
        <v>137</v>
      </c>
      <c r="G4" s="388"/>
      <c r="H4" s="388"/>
      <c r="I4" s="388"/>
      <c r="J4" s="388"/>
      <c r="K4" s="388"/>
      <c r="L4" s="388"/>
      <c r="M4" s="388"/>
      <c r="N4" s="388"/>
      <c r="O4" s="388"/>
      <c r="P4" s="388"/>
      <c r="Q4" s="392"/>
    </row>
    <row r="5" spans="2:21" ht="30" customHeight="1">
      <c r="B5" s="387"/>
      <c r="C5" s="389"/>
      <c r="D5" s="389"/>
      <c r="E5" s="391"/>
      <c r="F5" s="161" t="s">
        <v>139</v>
      </c>
      <c r="G5" s="161" t="s">
        <v>140</v>
      </c>
      <c r="H5" s="161" t="s">
        <v>141</v>
      </c>
      <c r="I5" s="161" t="s">
        <v>142</v>
      </c>
      <c r="J5" s="161" t="s">
        <v>143</v>
      </c>
      <c r="K5" s="161" t="s">
        <v>144</v>
      </c>
      <c r="L5" s="161" t="s">
        <v>145</v>
      </c>
      <c r="M5" s="161" t="s">
        <v>146</v>
      </c>
      <c r="N5" s="161" t="s">
        <v>147</v>
      </c>
      <c r="O5" s="161" t="s">
        <v>148</v>
      </c>
      <c r="P5" s="161" t="s">
        <v>149</v>
      </c>
      <c r="Q5" s="139" t="s">
        <v>150</v>
      </c>
    </row>
    <row r="6" spans="2:21" ht="15.5">
      <c r="B6" s="123">
        <v>1</v>
      </c>
      <c r="C6" s="124" t="s">
        <v>15</v>
      </c>
      <c r="D6" s="125"/>
      <c r="E6" s="140">
        <f>SUM(F6:Q6)</f>
        <v>334</v>
      </c>
      <c r="F6" s="126">
        <v>20</v>
      </c>
      <c r="G6" s="126">
        <v>23</v>
      </c>
      <c r="H6" s="126">
        <v>23</v>
      </c>
      <c r="I6" s="126">
        <v>33</v>
      </c>
      <c r="J6" s="126">
        <v>34</v>
      </c>
      <c r="K6" s="126">
        <v>34</v>
      </c>
      <c r="L6" s="126">
        <v>34</v>
      </c>
      <c r="M6" s="126">
        <v>34</v>
      </c>
      <c r="N6" s="126">
        <v>33</v>
      </c>
      <c r="O6" s="126">
        <v>23</v>
      </c>
      <c r="P6" s="126">
        <v>23</v>
      </c>
      <c r="Q6" s="141">
        <v>20</v>
      </c>
      <c r="R6" s="152"/>
      <c r="S6" s="116"/>
      <c r="T6" s="116"/>
      <c r="U6" s="116"/>
    </row>
    <row r="7" spans="2:21" ht="15.5">
      <c r="B7" s="170">
        <v>2</v>
      </c>
      <c r="C7" s="171" t="s">
        <v>16</v>
      </c>
      <c r="D7" s="172"/>
      <c r="E7" s="179">
        <f t="shared" ref="E7:E25" si="0">SUM(F7:Q7)</f>
        <v>234</v>
      </c>
      <c r="F7" s="173">
        <v>14</v>
      </c>
      <c r="G7" s="173">
        <v>16</v>
      </c>
      <c r="H7" s="173">
        <v>17</v>
      </c>
      <c r="I7" s="173">
        <v>22</v>
      </c>
      <c r="J7" s="173">
        <v>23</v>
      </c>
      <c r="K7" s="173">
        <v>23</v>
      </c>
      <c r="L7" s="173">
        <v>23</v>
      </c>
      <c r="M7" s="173">
        <v>23</v>
      </c>
      <c r="N7" s="173">
        <v>23</v>
      </c>
      <c r="O7" s="173">
        <v>18</v>
      </c>
      <c r="P7" s="173">
        <v>18</v>
      </c>
      <c r="Q7" s="180">
        <v>14</v>
      </c>
    </row>
    <row r="8" spans="2:21" ht="15.5">
      <c r="B8" s="170">
        <v>3</v>
      </c>
      <c r="C8" s="171" t="s">
        <v>18</v>
      </c>
      <c r="D8" s="172"/>
      <c r="E8" s="179">
        <f t="shared" si="0"/>
        <v>66</v>
      </c>
      <c r="F8" s="173">
        <v>2</v>
      </c>
      <c r="G8" s="173">
        <v>4</v>
      </c>
      <c r="H8" s="173">
        <v>5</v>
      </c>
      <c r="I8" s="173">
        <v>7</v>
      </c>
      <c r="J8" s="173">
        <v>7</v>
      </c>
      <c r="K8" s="173">
        <v>7</v>
      </c>
      <c r="L8" s="173">
        <v>7</v>
      </c>
      <c r="M8" s="173">
        <v>7</v>
      </c>
      <c r="N8" s="173">
        <v>7</v>
      </c>
      <c r="O8" s="173">
        <v>6</v>
      </c>
      <c r="P8" s="173">
        <v>5</v>
      </c>
      <c r="Q8" s="180">
        <v>2</v>
      </c>
      <c r="R8" s="154"/>
    </row>
    <row r="9" spans="2:21" ht="15.5">
      <c r="B9" s="170">
        <v>4</v>
      </c>
      <c r="C9" s="171" t="s">
        <v>19</v>
      </c>
      <c r="D9" s="172"/>
      <c r="E9" s="179">
        <f t="shared" si="0"/>
        <v>25</v>
      </c>
      <c r="F9" s="173">
        <v>1</v>
      </c>
      <c r="G9" s="173">
        <v>2</v>
      </c>
      <c r="H9" s="173">
        <v>2</v>
      </c>
      <c r="I9" s="173">
        <v>2</v>
      </c>
      <c r="J9" s="173">
        <v>2</v>
      </c>
      <c r="K9" s="173">
        <v>2</v>
      </c>
      <c r="L9" s="173">
        <v>3</v>
      </c>
      <c r="M9" s="173">
        <v>3</v>
      </c>
      <c r="N9" s="173">
        <v>3</v>
      </c>
      <c r="O9" s="173">
        <v>2</v>
      </c>
      <c r="P9" s="173">
        <v>2</v>
      </c>
      <c r="Q9" s="180">
        <v>1</v>
      </c>
    </row>
    <row r="10" spans="2:21" ht="15.5">
      <c r="B10" s="170">
        <v>5</v>
      </c>
      <c r="C10" s="171" t="s">
        <v>20</v>
      </c>
      <c r="D10" s="172"/>
      <c r="E10" s="179">
        <f t="shared" si="0"/>
        <v>136</v>
      </c>
      <c r="F10" s="173">
        <v>7</v>
      </c>
      <c r="G10" s="173">
        <v>10</v>
      </c>
      <c r="H10" s="173">
        <v>10</v>
      </c>
      <c r="I10" s="173">
        <v>13</v>
      </c>
      <c r="J10" s="173">
        <v>13</v>
      </c>
      <c r="K10" s="173">
        <v>14</v>
      </c>
      <c r="L10" s="173">
        <v>14</v>
      </c>
      <c r="M10" s="173">
        <v>14</v>
      </c>
      <c r="N10" s="173">
        <v>14</v>
      </c>
      <c r="O10" s="173">
        <v>10</v>
      </c>
      <c r="P10" s="173">
        <v>10</v>
      </c>
      <c r="Q10" s="180">
        <v>7</v>
      </c>
      <c r="R10" s="154"/>
    </row>
    <row r="11" spans="2:21" ht="15.5">
      <c r="B11" s="170">
        <v>6</v>
      </c>
      <c r="C11" s="171" t="s">
        <v>21</v>
      </c>
      <c r="D11" s="172"/>
      <c r="E11" s="179">
        <f t="shared" si="0"/>
        <v>33</v>
      </c>
      <c r="F11" s="173">
        <v>2</v>
      </c>
      <c r="G11" s="173">
        <v>2</v>
      </c>
      <c r="H11" s="173">
        <v>2</v>
      </c>
      <c r="I11" s="173">
        <v>3</v>
      </c>
      <c r="J11" s="173">
        <v>3</v>
      </c>
      <c r="K11" s="173">
        <v>3</v>
      </c>
      <c r="L11" s="173">
        <v>3</v>
      </c>
      <c r="M11" s="173">
        <v>4</v>
      </c>
      <c r="N11" s="173">
        <v>3</v>
      </c>
      <c r="O11" s="173">
        <v>3</v>
      </c>
      <c r="P11" s="173">
        <v>3</v>
      </c>
      <c r="Q11" s="180">
        <v>2</v>
      </c>
    </row>
    <row r="12" spans="2:21" ht="15.5">
      <c r="B12" s="170">
        <v>7</v>
      </c>
      <c r="C12" s="171" t="s">
        <v>22</v>
      </c>
      <c r="D12" s="172"/>
      <c r="E12" s="179">
        <f t="shared" si="0"/>
        <v>219</v>
      </c>
      <c r="F12" s="175">
        <v>9</v>
      </c>
      <c r="G12" s="175">
        <v>9</v>
      </c>
      <c r="H12" s="175">
        <v>9</v>
      </c>
      <c r="I12" s="175">
        <v>22</v>
      </c>
      <c r="J12" s="175">
        <v>22</v>
      </c>
      <c r="K12" s="175">
        <v>23</v>
      </c>
      <c r="L12" s="175">
        <v>23</v>
      </c>
      <c r="M12" s="175">
        <v>23</v>
      </c>
      <c r="N12" s="175">
        <v>22</v>
      </c>
      <c r="O12" s="175">
        <v>22</v>
      </c>
      <c r="P12" s="175">
        <v>22</v>
      </c>
      <c r="Q12" s="181">
        <v>13</v>
      </c>
      <c r="R12" s="154"/>
    </row>
    <row r="13" spans="2:21" ht="15.5">
      <c r="B13" s="170">
        <v>8</v>
      </c>
      <c r="C13" s="171" t="s">
        <v>23</v>
      </c>
      <c r="D13" s="172"/>
      <c r="E13" s="179">
        <f t="shared" si="0"/>
        <v>600</v>
      </c>
      <c r="F13" s="173">
        <v>36</v>
      </c>
      <c r="G13" s="173">
        <v>40</v>
      </c>
      <c r="H13" s="173">
        <v>42</v>
      </c>
      <c r="I13" s="173">
        <v>60</v>
      </c>
      <c r="J13" s="173">
        <v>60</v>
      </c>
      <c r="K13" s="173">
        <v>60</v>
      </c>
      <c r="L13" s="173">
        <v>60</v>
      </c>
      <c r="M13" s="173">
        <v>60</v>
      </c>
      <c r="N13" s="173">
        <v>60</v>
      </c>
      <c r="O13" s="173">
        <v>44</v>
      </c>
      <c r="P13" s="173">
        <v>42</v>
      </c>
      <c r="Q13" s="180">
        <v>36</v>
      </c>
    </row>
    <row r="14" spans="2:21" ht="15.5">
      <c r="B14" s="170">
        <v>9</v>
      </c>
      <c r="C14" s="171" t="s">
        <v>24</v>
      </c>
      <c r="D14" s="172"/>
      <c r="E14" s="179">
        <f t="shared" si="0"/>
        <v>74</v>
      </c>
      <c r="F14" s="173">
        <v>4</v>
      </c>
      <c r="G14" s="173">
        <v>5</v>
      </c>
      <c r="H14" s="173">
        <v>5</v>
      </c>
      <c r="I14" s="173">
        <v>7</v>
      </c>
      <c r="J14" s="173">
        <v>8</v>
      </c>
      <c r="K14" s="173">
        <v>8</v>
      </c>
      <c r="L14" s="173">
        <v>8</v>
      </c>
      <c r="M14" s="173">
        <v>8</v>
      </c>
      <c r="N14" s="173">
        <v>7</v>
      </c>
      <c r="O14" s="173">
        <v>5</v>
      </c>
      <c r="P14" s="173">
        <v>5</v>
      </c>
      <c r="Q14" s="180">
        <v>4</v>
      </c>
    </row>
    <row r="15" spans="2:21" ht="15.5">
      <c r="B15" s="170">
        <v>10</v>
      </c>
      <c r="C15" s="171" t="s">
        <v>25</v>
      </c>
      <c r="D15" s="172"/>
      <c r="E15" s="179">
        <f t="shared" si="0"/>
        <v>531</v>
      </c>
      <c r="F15" s="173">
        <v>25</v>
      </c>
      <c r="G15" s="173">
        <v>35</v>
      </c>
      <c r="H15" s="173">
        <v>35</v>
      </c>
      <c r="I15" s="173">
        <v>53</v>
      </c>
      <c r="J15" s="173">
        <v>54</v>
      </c>
      <c r="K15" s="173">
        <v>56</v>
      </c>
      <c r="L15" s="173">
        <v>56</v>
      </c>
      <c r="M15" s="173">
        <v>58</v>
      </c>
      <c r="N15" s="173">
        <v>56</v>
      </c>
      <c r="O15" s="173">
        <v>35</v>
      </c>
      <c r="P15" s="173">
        <v>35</v>
      </c>
      <c r="Q15" s="180">
        <v>33</v>
      </c>
      <c r="R15" s="154"/>
    </row>
    <row r="16" spans="2:21" ht="15.5">
      <c r="B16" s="170">
        <v>11</v>
      </c>
      <c r="C16" s="171" t="s">
        <v>26</v>
      </c>
      <c r="D16" s="172"/>
      <c r="E16" s="179">
        <f t="shared" ref="E16:E19" si="1">SUM(F16:Q16)</f>
        <v>943</v>
      </c>
      <c r="F16" s="173">
        <v>53</v>
      </c>
      <c r="G16" s="173">
        <v>60</v>
      </c>
      <c r="H16" s="173">
        <v>63</v>
      </c>
      <c r="I16" s="173">
        <v>94</v>
      </c>
      <c r="J16" s="173">
        <v>94</v>
      </c>
      <c r="K16" s="173">
        <v>98</v>
      </c>
      <c r="L16" s="173">
        <v>98</v>
      </c>
      <c r="M16" s="173">
        <v>95</v>
      </c>
      <c r="N16" s="173">
        <v>97</v>
      </c>
      <c r="O16" s="173">
        <v>68</v>
      </c>
      <c r="P16" s="173">
        <v>65</v>
      </c>
      <c r="Q16" s="180">
        <v>58</v>
      </c>
    </row>
    <row r="17" spans="2:18" ht="15.5">
      <c r="B17" s="170">
        <v>12</v>
      </c>
      <c r="C17" s="171" t="s">
        <v>27</v>
      </c>
      <c r="D17" s="172"/>
      <c r="E17" s="179">
        <f t="shared" si="1"/>
        <v>105</v>
      </c>
      <c r="F17" s="173">
        <v>3</v>
      </c>
      <c r="G17" s="173">
        <v>7</v>
      </c>
      <c r="H17" s="173">
        <v>8</v>
      </c>
      <c r="I17" s="173">
        <v>11</v>
      </c>
      <c r="J17" s="173">
        <v>11</v>
      </c>
      <c r="K17" s="173">
        <v>11</v>
      </c>
      <c r="L17" s="173">
        <v>11</v>
      </c>
      <c r="M17" s="173">
        <v>11</v>
      </c>
      <c r="N17" s="173">
        <v>11</v>
      </c>
      <c r="O17" s="173">
        <v>8</v>
      </c>
      <c r="P17" s="173">
        <v>8</v>
      </c>
      <c r="Q17" s="180">
        <v>5</v>
      </c>
    </row>
    <row r="18" spans="2:18" ht="15.5">
      <c r="B18" s="170">
        <v>13</v>
      </c>
      <c r="C18" s="171" t="s">
        <v>28</v>
      </c>
      <c r="D18" s="172"/>
      <c r="E18" s="179">
        <f t="shared" si="1"/>
        <v>203</v>
      </c>
      <c r="F18" s="173">
        <v>9</v>
      </c>
      <c r="G18" s="173">
        <v>12</v>
      </c>
      <c r="H18" s="173">
        <v>16</v>
      </c>
      <c r="I18" s="173">
        <v>20</v>
      </c>
      <c r="J18" s="173">
        <v>20</v>
      </c>
      <c r="K18" s="173">
        <v>22</v>
      </c>
      <c r="L18" s="173">
        <v>22</v>
      </c>
      <c r="M18" s="173">
        <v>20</v>
      </c>
      <c r="N18" s="173">
        <v>20</v>
      </c>
      <c r="O18" s="173">
        <v>17</v>
      </c>
      <c r="P18" s="173">
        <v>16</v>
      </c>
      <c r="Q18" s="180">
        <v>9</v>
      </c>
    </row>
    <row r="19" spans="2:18" ht="15.5">
      <c r="B19" s="170">
        <v>14</v>
      </c>
      <c r="C19" s="171" t="s">
        <v>29</v>
      </c>
      <c r="D19" s="172"/>
      <c r="E19" s="179">
        <f t="shared" si="1"/>
        <v>33</v>
      </c>
      <c r="F19" s="173">
        <v>2</v>
      </c>
      <c r="G19" s="173">
        <v>2</v>
      </c>
      <c r="H19" s="173">
        <v>3</v>
      </c>
      <c r="I19" s="173">
        <v>3</v>
      </c>
      <c r="J19" s="173">
        <v>3</v>
      </c>
      <c r="K19" s="173">
        <v>3</v>
      </c>
      <c r="L19" s="173">
        <v>3</v>
      </c>
      <c r="M19" s="173">
        <v>3</v>
      </c>
      <c r="N19" s="173">
        <v>3</v>
      </c>
      <c r="O19" s="173">
        <v>3</v>
      </c>
      <c r="P19" s="173">
        <v>3</v>
      </c>
      <c r="Q19" s="180">
        <v>2</v>
      </c>
      <c r="R19" s="154"/>
    </row>
    <row r="20" spans="2:18" ht="15.5">
      <c r="B20" s="170">
        <v>15</v>
      </c>
      <c r="C20" s="171" t="s">
        <v>30</v>
      </c>
      <c r="D20" s="172"/>
      <c r="E20" s="179">
        <f t="shared" si="0"/>
        <v>115</v>
      </c>
      <c r="F20" s="173">
        <v>4</v>
      </c>
      <c r="G20" s="173">
        <v>6</v>
      </c>
      <c r="H20" s="173">
        <v>9</v>
      </c>
      <c r="I20" s="173">
        <v>12</v>
      </c>
      <c r="J20" s="173">
        <v>12</v>
      </c>
      <c r="K20" s="173">
        <v>12</v>
      </c>
      <c r="L20" s="173">
        <v>12</v>
      </c>
      <c r="M20" s="173">
        <v>12</v>
      </c>
      <c r="N20" s="173">
        <v>12</v>
      </c>
      <c r="O20" s="173">
        <v>10</v>
      </c>
      <c r="P20" s="173">
        <v>8</v>
      </c>
      <c r="Q20" s="180">
        <v>6</v>
      </c>
    </row>
    <row r="21" spans="2:18" ht="15.5">
      <c r="B21" s="170">
        <v>16</v>
      </c>
      <c r="C21" s="171" t="s">
        <v>31</v>
      </c>
      <c r="D21" s="172"/>
      <c r="E21" s="179">
        <f t="shared" si="0"/>
        <v>368</v>
      </c>
      <c r="F21" s="173">
        <v>16</v>
      </c>
      <c r="G21" s="173">
        <v>24</v>
      </c>
      <c r="H21" s="173">
        <v>28</v>
      </c>
      <c r="I21" s="173">
        <v>37</v>
      </c>
      <c r="J21" s="173">
        <v>37</v>
      </c>
      <c r="K21" s="173">
        <v>37</v>
      </c>
      <c r="L21" s="173">
        <v>37</v>
      </c>
      <c r="M21" s="173">
        <v>37</v>
      </c>
      <c r="N21" s="173">
        <v>37</v>
      </c>
      <c r="O21" s="173">
        <v>30</v>
      </c>
      <c r="P21" s="173">
        <v>28</v>
      </c>
      <c r="Q21" s="180">
        <v>20</v>
      </c>
    </row>
    <row r="22" spans="2:18" ht="15.5">
      <c r="B22" s="170">
        <v>17</v>
      </c>
      <c r="C22" s="171" t="s">
        <v>151</v>
      </c>
      <c r="D22" s="172"/>
      <c r="E22" s="182">
        <v>22</v>
      </c>
      <c r="F22" s="175">
        <v>1</v>
      </c>
      <c r="G22" s="175">
        <v>1</v>
      </c>
      <c r="H22" s="175">
        <v>1</v>
      </c>
      <c r="I22" s="175">
        <v>3</v>
      </c>
      <c r="J22" s="175">
        <v>3</v>
      </c>
      <c r="K22" s="175">
        <v>2</v>
      </c>
      <c r="L22" s="175">
        <v>3</v>
      </c>
      <c r="M22" s="175">
        <v>3</v>
      </c>
      <c r="N22" s="175">
        <v>2</v>
      </c>
      <c r="O22" s="175">
        <v>1</v>
      </c>
      <c r="P22" s="175">
        <v>1</v>
      </c>
      <c r="Q22" s="181">
        <v>1</v>
      </c>
      <c r="R22" s="154"/>
    </row>
    <row r="23" spans="2:18" ht="15.5">
      <c r="B23" s="170">
        <v>18</v>
      </c>
      <c r="C23" s="171" t="s">
        <v>33</v>
      </c>
      <c r="D23" s="172"/>
      <c r="E23" s="182">
        <v>900</v>
      </c>
      <c r="F23" s="175">
        <v>60</v>
      </c>
      <c r="G23" s="175">
        <v>70</v>
      </c>
      <c r="H23" s="175">
        <v>70</v>
      </c>
      <c r="I23" s="175">
        <v>100</v>
      </c>
      <c r="J23" s="175">
        <v>100</v>
      </c>
      <c r="K23" s="175">
        <v>100</v>
      </c>
      <c r="L23" s="175">
        <v>70</v>
      </c>
      <c r="M23" s="175">
        <v>70</v>
      </c>
      <c r="N23" s="175">
        <v>60</v>
      </c>
      <c r="O23" s="175">
        <v>70</v>
      </c>
      <c r="P23" s="175">
        <v>70</v>
      </c>
      <c r="Q23" s="181">
        <v>60</v>
      </c>
      <c r="R23" s="154"/>
    </row>
    <row r="24" spans="2:18" ht="15.5">
      <c r="B24" s="128">
        <v>19</v>
      </c>
      <c r="C24" s="129" t="s">
        <v>34</v>
      </c>
      <c r="D24" s="130"/>
      <c r="E24" s="208">
        <f t="shared" ref="E24" si="2">SUM(F24:Q24)</f>
        <v>120</v>
      </c>
      <c r="F24" s="186">
        <v>8</v>
      </c>
      <c r="G24" s="186">
        <v>8</v>
      </c>
      <c r="H24" s="186">
        <v>9</v>
      </c>
      <c r="I24" s="186">
        <v>12</v>
      </c>
      <c r="J24" s="186">
        <v>12</v>
      </c>
      <c r="K24" s="186">
        <v>12</v>
      </c>
      <c r="L24" s="186">
        <v>12</v>
      </c>
      <c r="M24" s="186">
        <v>11</v>
      </c>
      <c r="N24" s="186">
        <v>11</v>
      </c>
      <c r="O24" s="186">
        <v>9</v>
      </c>
      <c r="P24" s="186">
        <v>8</v>
      </c>
      <c r="Q24" s="189">
        <v>8</v>
      </c>
      <c r="R24" s="154"/>
    </row>
    <row r="25" spans="2:18" ht="16" thickBot="1">
      <c r="B25" s="133">
        <v>20</v>
      </c>
      <c r="C25" s="134" t="s">
        <v>152</v>
      </c>
      <c r="D25" s="130"/>
      <c r="E25" s="142">
        <f t="shared" si="0"/>
        <v>2</v>
      </c>
      <c r="F25" s="131">
        <v>0</v>
      </c>
      <c r="G25" s="131">
        <v>0</v>
      </c>
      <c r="H25" s="131">
        <v>0</v>
      </c>
      <c r="I25" s="131">
        <v>0</v>
      </c>
      <c r="J25" s="131">
        <v>1</v>
      </c>
      <c r="K25" s="131">
        <v>0</v>
      </c>
      <c r="L25" s="131">
        <v>0</v>
      </c>
      <c r="M25" s="131">
        <v>0</v>
      </c>
      <c r="N25" s="131">
        <v>1</v>
      </c>
      <c r="O25" s="131">
        <v>0</v>
      </c>
      <c r="P25" s="131">
        <v>0</v>
      </c>
      <c r="Q25" s="138">
        <v>0</v>
      </c>
    </row>
    <row r="26" spans="2:18">
      <c r="B26" s="379" t="s">
        <v>153</v>
      </c>
      <c r="C26" s="380"/>
      <c r="D26" s="148">
        <f t="shared" ref="D26:Q26" si="3">+D6+D7+D8+D9+D10+D11+D12+D13+D14+D15+D16+D17+D18+D19+D20+D21+D22+D23+D24+D25</f>
        <v>0</v>
      </c>
      <c r="E26" s="148">
        <f>+E6+E7+E8+E9+E10+E11+E12+E13+E14+E15+E16+E17+E18+E19+E20+E21+E22+E23+E24+E25</f>
        <v>5063</v>
      </c>
      <c r="F26" s="148">
        <f t="shared" si="3"/>
        <v>276</v>
      </c>
      <c r="G26" s="148">
        <f t="shared" si="3"/>
        <v>336</v>
      </c>
      <c r="H26" s="148">
        <f t="shared" si="3"/>
        <v>357</v>
      </c>
      <c r="I26" s="148">
        <f t="shared" si="3"/>
        <v>514</v>
      </c>
      <c r="J26" s="148">
        <f t="shared" si="3"/>
        <v>519</v>
      </c>
      <c r="K26" s="148">
        <f t="shared" si="3"/>
        <v>527</v>
      </c>
      <c r="L26" s="148">
        <f t="shared" si="3"/>
        <v>499</v>
      </c>
      <c r="M26" s="148">
        <f t="shared" si="3"/>
        <v>496</v>
      </c>
      <c r="N26" s="148">
        <f t="shared" si="3"/>
        <v>482</v>
      </c>
      <c r="O26" s="148">
        <f t="shared" si="3"/>
        <v>384</v>
      </c>
      <c r="P26" s="148">
        <f t="shared" si="3"/>
        <v>372</v>
      </c>
      <c r="Q26" s="137">
        <f t="shared" si="3"/>
        <v>301</v>
      </c>
      <c r="R26" s="183">
        <f>SUM(F26:Q26)</f>
        <v>5063</v>
      </c>
    </row>
    <row r="27" spans="2:18" s="112" customFormat="1" ht="15" thickBot="1">
      <c r="D27" s="113"/>
      <c r="E27" s="117"/>
      <c r="F27" s="113"/>
      <c r="G27" s="113"/>
      <c r="H27" s="113"/>
      <c r="I27" s="113"/>
      <c r="J27" s="113"/>
      <c r="K27" s="113"/>
      <c r="L27" s="113"/>
      <c r="M27" s="113"/>
      <c r="N27" s="113"/>
      <c r="O27" s="113"/>
      <c r="P27" s="113"/>
      <c r="Q27" s="113"/>
      <c r="R27" s="151"/>
    </row>
    <row r="28" spans="2:18" ht="30" customHeight="1">
      <c r="B28" s="112"/>
      <c r="C28" s="383" t="s">
        <v>154</v>
      </c>
      <c r="D28" s="363" t="s">
        <v>163</v>
      </c>
      <c r="E28" s="363"/>
      <c r="F28" s="363"/>
      <c r="G28" s="363"/>
      <c r="H28" s="363"/>
      <c r="I28" s="363"/>
      <c r="J28" s="363"/>
      <c r="K28" s="363"/>
      <c r="L28" s="363"/>
      <c r="M28" s="363"/>
      <c r="N28" s="363"/>
      <c r="O28" s="363"/>
      <c r="P28" s="363"/>
      <c r="Q28" s="364"/>
    </row>
    <row r="29" spans="2:18" ht="15.75" customHeight="1" thickBot="1">
      <c r="B29" s="112"/>
      <c r="C29" s="384"/>
      <c r="D29" s="381" t="s">
        <v>164</v>
      </c>
      <c r="E29" s="381"/>
      <c r="F29" s="381"/>
      <c r="G29" s="381"/>
      <c r="H29" s="381"/>
      <c r="I29" s="381"/>
      <c r="J29" s="381"/>
      <c r="K29" s="381"/>
      <c r="L29" s="381"/>
      <c r="M29" s="381"/>
      <c r="N29" s="381"/>
      <c r="O29" s="381"/>
      <c r="P29" s="381"/>
      <c r="Q29" s="382"/>
    </row>
    <row r="30" spans="2:18" s="112" customFormat="1">
      <c r="D30" s="113"/>
      <c r="F30" s="113"/>
      <c r="G30" s="113"/>
      <c r="H30" s="113"/>
      <c r="I30" s="113"/>
      <c r="J30" s="113"/>
      <c r="K30" s="113"/>
      <c r="L30" s="113"/>
      <c r="M30" s="113"/>
      <c r="N30" s="113"/>
      <c r="O30" s="113"/>
      <c r="P30" s="113"/>
      <c r="Q30" s="113"/>
      <c r="R30" s="151"/>
    </row>
    <row r="31" spans="2:18" s="112" customFormat="1">
      <c r="D31" s="113"/>
      <c r="F31" s="113"/>
      <c r="G31" s="113"/>
      <c r="H31" s="113"/>
      <c r="I31" s="113"/>
      <c r="J31" s="113"/>
      <c r="K31" s="113"/>
      <c r="L31" s="113"/>
      <c r="M31" s="113"/>
      <c r="N31" s="113"/>
      <c r="O31" s="113"/>
      <c r="P31" s="113"/>
      <c r="Q31" s="113"/>
      <c r="R31" s="151"/>
    </row>
    <row r="32" spans="2:18" s="112" customFormat="1">
      <c r="D32" s="113"/>
      <c r="F32" s="113"/>
      <c r="G32" s="113"/>
      <c r="H32" s="113"/>
      <c r="I32" s="113"/>
      <c r="J32" s="113"/>
      <c r="K32" s="113"/>
      <c r="L32" s="113"/>
      <c r="M32" s="113"/>
      <c r="N32" s="113"/>
      <c r="O32" s="113"/>
      <c r="P32" s="113"/>
      <c r="Q32" s="113"/>
      <c r="R32" s="151"/>
    </row>
    <row r="33" spans="4:18" s="112" customFormat="1">
      <c r="D33" s="113"/>
      <c r="F33" s="113"/>
      <c r="G33" s="113"/>
      <c r="H33" s="113"/>
      <c r="I33" s="113"/>
      <c r="J33" s="113"/>
      <c r="K33" s="113"/>
      <c r="L33" s="113"/>
      <c r="M33" s="113"/>
      <c r="N33" s="113"/>
      <c r="O33" s="113"/>
      <c r="P33" s="113"/>
      <c r="Q33" s="113"/>
      <c r="R33" s="151"/>
    </row>
    <row r="34" spans="4:18" s="112" customFormat="1">
      <c r="D34" s="113"/>
      <c r="F34" s="113"/>
      <c r="G34" s="113"/>
      <c r="H34" s="113"/>
      <c r="I34" s="113"/>
      <c r="J34" s="113"/>
      <c r="K34" s="113"/>
      <c r="L34" s="113"/>
      <c r="M34" s="113"/>
      <c r="N34" s="113"/>
      <c r="O34" s="113"/>
      <c r="P34" s="113"/>
      <c r="Q34" s="113"/>
      <c r="R34" s="151"/>
    </row>
    <row r="35" spans="4:18" s="112" customFormat="1">
      <c r="D35" s="113"/>
      <c r="F35" s="113"/>
      <c r="G35" s="113"/>
      <c r="H35" s="113"/>
      <c r="I35" s="113"/>
      <c r="J35" s="113"/>
      <c r="K35" s="113"/>
      <c r="L35" s="113"/>
      <c r="M35" s="113"/>
      <c r="N35" s="113"/>
      <c r="O35" s="113"/>
      <c r="P35" s="113"/>
      <c r="Q35" s="113"/>
      <c r="R35" s="151"/>
    </row>
    <row r="36" spans="4:18" s="112" customFormat="1">
      <c r="D36" s="113"/>
      <c r="F36" s="113"/>
      <c r="G36" s="113"/>
      <c r="H36" s="113"/>
      <c r="I36" s="113"/>
      <c r="J36" s="113"/>
      <c r="K36" s="113"/>
      <c r="L36" s="113"/>
      <c r="M36" s="113"/>
      <c r="N36" s="113"/>
      <c r="O36" s="113"/>
      <c r="P36" s="113"/>
      <c r="Q36" s="113"/>
      <c r="R36" s="151"/>
    </row>
    <row r="37" spans="4:18" s="112" customFormat="1">
      <c r="D37" s="113"/>
      <c r="F37" s="113"/>
      <c r="G37" s="113"/>
      <c r="H37" s="113"/>
      <c r="I37" s="113"/>
      <c r="J37" s="113"/>
      <c r="K37" s="113"/>
      <c r="L37" s="113"/>
      <c r="M37" s="113"/>
      <c r="N37" s="113"/>
      <c r="O37" s="113"/>
      <c r="P37" s="113"/>
      <c r="Q37" s="113"/>
      <c r="R37" s="151"/>
    </row>
    <row r="38" spans="4:18" s="112" customFormat="1">
      <c r="D38" s="113"/>
      <c r="F38" s="113"/>
      <c r="G38" s="113"/>
      <c r="H38" s="113"/>
      <c r="I38" s="113"/>
      <c r="J38" s="113"/>
      <c r="K38" s="113"/>
      <c r="L38" s="113"/>
      <c r="M38" s="113"/>
      <c r="N38" s="113"/>
      <c r="O38" s="113"/>
      <c r="P38" s="113"/>
      <c r="Q38" s="113"/>
      <c r="R38" s="151"/>
    </row>
    <row r="39" spans="4:18" s="112" customFormat="1">
      <c r="D39" s="113"/>
      <c r="F39" s="113"/>
      <c r="G39" s="113"/>
      <c r="H39" s="113"/>
      <c r="I39" s="113"/>
      <c r="J39" s="113"/>
      <c r="K39" s="113"/>
      <c r="L39" s="113"/>
      <c r="M39" s="113"/>
      <c r="N39" s="113"/>
      <c r="O39" s="113"/>
      <c r="P39" s="113"/>
      <c r="Q39" s="113"/>
      <c r="R39" s="151"/>
    </row>
    <row r="40" spans="4:18" s="112" customFormat="1">
      <c r="D40" s="113"/>
      <c r="F40" s="113"/>
      <c r="G40" s="113"/>
      <c r="H40" s="113"/>
      <c r="I40" s="113"/>
      <c r="J40" s="113"/>
      <c r="K40" s="113"/>
      <c r="L40" s="113"/>
      <c r="M40" s="113"/>
      <c r="N40" s="113"/>
      <c r="O40" s="113"/>
      <c r="P40" s="113"/>
      <c r="Q40" s="113"/>
      <c r="R40" s="151"/>
    </row>
    <row r="41" spans="4:18" s="112" customFormat="1">
      <c r="D41" s="113"/>
      <c r="F41" s="113"/>
      <c r="G41" s="113"/>
      <c r="H41" s="113"/>
      <c r="I41" s="113"/>
      <c r="J41" s="113"/>
      <c r="K41" s="113"/>
      <c r="L41" s="113"/>
      <c r="M41" s="113"/>
      <c r="N41" s="113"/>
      <c r="O41" s="113"/>
      <c r="P41" s="113"/>
      <c r="Q41" s="113"/>
      <c r="R41" s="151"/>
    </row>
    <row r="42" spans="4:18" s="112" customFormat="1">
      <c r="D42" s="113"/>
      <c r="F42" s="113"/>
      <c r="G42" s="113"/>
      <c r="H42" s="113"/>
      <c r="I42" s="113"/>
      <c r="J42" s="113"/>
      <c r="K42" s="113"/>
      <c r="L42" s="113"/>
      <c r="M42" s="113"/>
      <c r="N42" s="113"/>
      <c r="O42" s="113"/>
      <c r="P42" s="113"/>
      <c r="Q42" s="113"/>
      <c r="R42" s="151"/>
    </row>
    <row r="43" spans="4:18" s="112" customFormat="1">
      <c r="D43" s="113"/>
      <c r="F43" s="113"/>
      <c r="G43" s="113"/>
      <c r="H43" s="113"/>
      <c r="I43" s="113"/>
      <c r="J43" s="113"/>
      <c r="K43" s="113"/>
      <c r="L43" s="113"/>
      <c r="M43" s="113"/>
      <c r="N43" s="113"/>
      <c r="O43" s="113"/>
      <c r="P43" s="113"/>
      <c r="Q43" s="113"/>
      <c r="R43" s="151"/>
    </row>
    <row r="44" spans="4:18" s="112" customFormat="1">
      <c r="D44" s="113"/>
      <c r="F44" s="113"/>
      <c r="G44" s="113"/>
      <c r="H44" s="113"/>
      <c r="I44" s="113"/>
      <c r="J44" s="113"/>
      <c r="K44" s="113"/>
      <c r="L44" s="113"/>
      <c r="M44" s="113"/>
      <c r="N44" s="113"/>
      <c r="O44" s="113"/>
      <c r="P44" s="113"/>
      <c r="Q44" s="113"/>
      <c r="R44" s="151"/>
    </row>
    <row r="45" spans="4:18" s="112" customFormat="1">
      <c r="D45" s="113"/>
      <c r="F45" s="113"/>
      <c r="G45" s="113"/>
      <c r="H45" s="113"/>
      <c r="I45" s="113"/>
      <c r="J45" s="113"/>
      <c r="K45" s="113"/>
      <c r="L45" s="113"/>
      <c r="M45" s="113"/>
      <c r="N45" s="113"/>
      <c r="O45" s="113"/>
      <c r="P45" s="113"/>
      <c r="Q45" s="113"/>
      <c r="R45" s="151"/>
    </row>
    <row r="46" spans="4:18" s="112" customFormat="1">
      <c r="D46" s="113"/>
      <c r="F46" s="113"/>
      <c r="G46" s="113"/>
      <c r="H46" s="113"/>
      <c r="I46" s="113"/>
      <c r="J46" s="113"/>
      <c r="K46" s="113"/>
      <c r="L46" s="113"/>
      <c r="M46" s="113"/>
      <c r="N46" s="113"/>
      <c r="O46" s="113"/>
      <c r="P46" s="113"/>
      <c r="Q46" s="113"/>
      <c r="R46" s="151"/>
    </row>
    <row r="47" spans="4:18" s="112" customFormat="1">
      <c r="D47" s="113"/>
      <c r="F47" s="113"/>
      <c r="G47" s="113"/>
      <c r="H47" s="113"/>
      <c r="I47" s="113"/>
      <c r="J47" s="113"/>
      <c r="K47" s="113"/>
      <c r="L47" s="113"/>
      <c r="M47" s="113"/>
      <c r="N47" s="113"/>
      <c r="O47" s="113"/>
      <c r="P47" s="113"/>
      <c r="Q47" s="113"/>
      <c r="R47" s="151"/>
    </row>
    <row r="48" spans="4:18" s="112" customFormat="1">
      <c r="D48" s="113"/>
      <c r="F48" s="113"/>
      <c r="G48" s="113"/>
      <c r="H48" s="113"/>
      <c r="I48" s="113"/>
      <c r="J48" s="113"/>
      <c r="K48" s="113"/>
      <c r="L48" s="113"/>
      <c r="M48" s="113"/>
      <c r="N48" s="113"/>
      <c r="O48" s="113"/>
      <c r="P48" s="113"/>
      <c r="Q48" s="113"/>
      <c r="R48" s="151"/>
    </row>
    <row r="49" spans="4:18" s="112" customFormat="1">
      <c r="D49" s="113"/>
      <c r="F49" s="113"/>
      <c r="G49" s="113"/>
      <c r="H49" s="113"/>
      <c r="I49" s="113"/>
      <c r="J49" s="113"/>
      <c r="K49" s="113"/>
      <c r="L49" s="113"/>
      <c r="M49" s="113"/>
      <c r="N49" s="113"/>
      <c r="O49" s="113"/>
      <c r="P49" s="113"/>
      <c r="Q49" s="113"/>
      <c r="R49" s="151"/>
    </row>
    <row r="50" spans="4:18" s="112" customFormat="1">
      <c r="D50" s="113"/>
      <c r="F50" s="113"/>
      <c r="G50" s="113"/>
      <c r="H50" s="113"/>
      <c r="I50" s="113"/>
      <c r="J50" s="113"/>
      <c r="K50" s="113"/>
      <c r="L50" s="113"/>
      <c r="M50" s="113"/>
      <c r="N50" s="113"/>
      <c r="O50" s="113"/>
      <c r="P50" s="113"/>
      <c r="Q50" s="113"/>
      <c r="R50" s="151"/>
    </row>
    <row r="51" spans="4:18" s="112" customFormat="1">
      <c r="D51" s="113"/>
      <c r="F51" s="113"/>
      <c r="G51" s="113"/>
      <c r="H51" s="113"/>
      <c r="I51" s="113"/>
      <c r="J51" s="113"/>
      <c r="K51" s="113"/>
      <c r="L51" s="113"/>
      <c r="M51" s="113"/>
      <c r="N51" s="113"/>
      <c r="O51" s="113"/>
      <c r="P51" s="113"/>
      <c r="Q51" s="113"/>
      <c r="R51" s="151"/>
    </row>
    <row r="52" spans="4:18" s="112" customFormat="1">
      <c r="D52" s="113"/>
      <c r="F52" s="113"/>
      <c r="G52" s="113"/>
      <c r="H52" s="113"/>
      <c r="I52" s="113"/>
      <c r="J52" s="113"/>
      <c r="K52" s="113"/>
      <c r="L52" s="113"/>
      <c r="M52" s="113"/>
      <c r="N52" s="113"/>
      <c r="O52" s="113"/>
      <c r="P52" s="113"/>
      <c r="Q52" s="113"/>
      <c r="R52" s="151"/>
    </row>
    <row r="53" spans="4:18" s="112" customFormat="1">
      <c r="D53" s="113"/>
      <c r="F53" s="113"/>
      <c r="G53" s="113"/>
      <c r="H53" s="113"/>
      <c r="I53" s="113"/>
      <c r="J53" s="113"/>
      <c r="K53" s="113"/>
      <c r="L53" s="113"/>
      <c r="M53" s="113"/>
      <c r="N53" s="113"/>
      <c r="O53" s="113"/>
      <c r="P53" s="113"/>
      <c r="Q53" s="113"/>
      <c r="R53" s="151"/>
    </row>
    <row r="54" spans="4:18" s="112" customFormat="1">
      <c r="D54" s="113"/>
      <c r="F54" s="113"/>
      <c r="G54" s="113"/>
      <c r="H54" s="113"/>
      <c r="I54" s="113"/>
      <c r="J54" s="113"/>
      <c r="K54" s="113"/>
      <c r="L54" s="113"/>
      <c r="M54" s="113"/>
      <c r="N54" s="113"/>
      <c r="O54" s="113"/>
      <c r="P54" s="113"/>
      <c r="Q54" s="113"/>
      <c r="R54" s="151"/>
    </row>
    <row r="55" spans="4:18" s="112" customFormat="1">
      <c r="D55" s="113"/>
      <c r="F55" s="113"/>
      <c r="G55" s="113"/>
      <c r="H55" s="113"/>
      <c r="I55" s="113"/>
      <c r="J55" s="113"/>
      <c r="K55" s="113"/>
      <c r="L55" s="113"/>
      <c r="M55" s="113"/>
      <c r="N55" s="113"/>
      <c r="O55" s="113"/>
      <c r="P55" s="113"/>
      <c r="Q55" s="113"/>
      <c r="R55" s="151"/>
    </row>
  </sheetData>
  <mergeCells count="11">
    <mergeCell ref="C28:C29"/>
    <mergeCell ref="D28:Q28"/>
    <mergeCell ref="D29:Q29"/>
    <mergeCell ref="B2:Q2"/>
    <mergeCell ref="C3:Q3"/>
    <mergeCell ref="B4:B5"/>
    <mergeCell ref="C4:C5"/>
    <mergeCell ref="D4:D5"/>
    <mergeCell ref="E4:E5"/>
    <mergeCell ref="F4:Q4"/>
    <mergeCell ref="B26:C26"/>
  </mergeCells>
  <pageMargins left="0.7" right="0.7" top="0.75" bottom="0.75" header="0.3" footer="0.3"/>
  <pageSetup scale="3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25">
    <tabColor rgb="FFFFC000"/>
  </sheetPr>
  <dimension ref="A1:AO55"/>
  <sheetViews>
    <sheetView zoomScale="70" zoomScaleNormal="70" zoomScaleSheetLayoutView="80" workbookViewId="0">
      <selection activeCell="R1" sqref="R1"/>
    </sheetView>
  </sheetViews>
  <sheetFormatPr baseColWidth="10" defaultColWidth="9" defaultRowHeight="14.5"/>
  <cols>
    <col min="1" max="1" width="9" style="112"/>
    <col min="2" max="2" width="5.54296875" style="109" customWidth="1"/>
    <col min="3" max="3" width="19.90625" style="109" customWidth="1"/>
    <col min="4" max="4" width="18" style="110" customWidth="1"/>
    <col min="5" max="5" width="12.453125" style="109" customWidth="1"/>
    <col min="6" max="13" width="7.6328125" style="110" customWidth="1"/>
    <col min="14" max="14" width="10.453125" style="110" customWidth="1"/>
    <col min="15" max="15" width="8.54296875" style="110" customWidth="1"/>
    <col min="16" max="16" width="10.6328125" style="110" customWidth="1"/>
    <col min="17" max="17" width="10.08984375" style="110" customWidth="1"/>
    <col min="18" max="18" width="9" style="151"/>
    <col min="19" max="19" width="9" style="112"/>
    <col min="20" max="20" width="32.6328125" style="112" customWidth="1"/>
    <col min="21" max="21" width="21.6328125" style="112" customWidth="1"/>
    <col min="22" max="22" width="26.6328125" style="112" customWidth="1"/>
    <col min="23" max="23" width="26.36328125" style="112" customWidth="1"/>
    <col min="24" max="41" width="9" style="112"/>
    <col min="42" max="16384" width="9" style="109"/>
  </cols>
  <sheetData>
    <row r="1" spans="2:21" s="112" customFormat="1" ht="15" thickBot="1">
      <c r="D1" s="113"/>
      <c r="F1" s="113"/>
      <c r="G1" s="113"/>
      <c r="H1" s="113"/>
      <c r="I1" s="113"/>
      <c r="J1" s="113"/>
      <c r="K1" s="113"/>
      <c r="L1" s="113"/>
      <c r="M1" s="113"/>
      <c r="N1" s="113"/>
      <c r="O1" s="113"/>
      <c r="P1" s="113"/>
      <c r="Q1" s="113"/>
      <c r="R1" s="151"/>
    </row>
    <row r="2" spans="2:21" ht="50.25" customHeight="1" thickBot="1">
      <c r="B2" s="367" t="s">
        <v>165</v>
      </c>
      <c r="C2" s="368"/>
      <c r="D2" s="368"/>
      <c r="E2" s="368"/>
      <c r="F2" s="368"/>
      <c r="G2" s="368"/>
      <c r="H2" s="368"/>
      <c r="I2" s="368"/>
      <c r="J2" s="368"/>
      <c r="K2" s="368"/>
      <c r="L2" s="368"/>
      <c r="M2" s="368"/>
      <c r="N2" s="368"/>
      <c r="O2" s="368"/>
      <c r="P2" s="368"/>
      <c r="Q2" s="369"/>
    </row>
    <row r="3" spans="2:21" s="112" customFormat="1" ht="10.5" customHeight="1" thickBot="1">
      <c r="C3" s="385"/>
      <c r="D3" s="372"/>
      <c r="E3" s="372"/>
      <c r="F3" s="372"/>
      <c r="G3" s="372"/>
      <c r="H3" s="372"/>
      <c r="I3" s="372"/>
      <c r="J3" s="372"/>
      <c r="K3" s="372"/>
      <c r="L3" s="372"/>
      <c r="M3" s="372"/>
      <c r="N3" s="372"/>
      <c r="O3" s="372"/>
      <c r="P3" s="372"/>
      <c r="Q3" s="372"/>
      <c r="R3" s="151"/>
    </row>
    <row r="4" spans="2:21" ht="27" customHeight="1">
      <c r="B4" s="386" t="s">
        <v>133</v>
      </c>
      <c r="C4" s="388" t="s">
        <v>134</v>
      </c>
      <c r="D4" s="388" t="s">
        <v>162</v>
      </c>
      <c r="E4" s="390" t="s">
        <v>136</v>
      </c>
      <c r="F4" s="388" t="s">
        <v>137</v>
      </c>
      <c r="G4" s="388"/>
      <c r="H4" s="388"/>
      <c r="I4" s="388"/>
      <c r="J4" s="388"/>
      <c r="K4" s="388"/>
      <c r="L4" s="388"/>
      <c r="M4" s="388"/>
      <c r="N4" s="388"/>
      <c r="O4" s="388"/>
      <c r="P4" s="388"/>
      <c r="Q4" s="392"/>
    </row>
    <row r="5" spans="2:21" ht="30" customHeight="1">
      <c r="B5" s="387"/>
      <c r="C5" s="389"/>
      <c r="D5" s="389"/>
      <c r="E5" s="391"/>
      <c r="F5" s="161" t="s">
        <v>139</v>
      </c>
      <c r="G5" s="161" t="s">
        <v>140</v>
      </c>
      <c r="H5" s="161" t="s">
        <v>141</v>
      </c>
      <c r="I5" s="161" t="s">
        <v>142</v>
      </c>
      <c r="J5" s="161" t="s">
        <v>143</v>
      </c>
      <c r="K5" s="161" t="s">
        <v>144</v>
      </c>
      <c r="L5" s="161" t="s">
        <v>145</v>
      </c>
      <c r="M5" s="161" t="s">
        <v>146</v>
      </c>
      <c r="N5" s="161" t="s">
        <v>147</v>
      </c>
      <c r="O5" s="161" t="s">
        <v>148</v>
      </c>
      <c r="P5" s="161" t="s">
        <v>149</v>
      </c>
      <c r="Q5" s="139" t="s">
        <v>150</v>
      </c>
    </row>
    <row r="6" spans="2:21" ht="15.5">
      <c r="B6" s="123">
        <v>1</v>
      </c>
      <c r="C6" s="124" t="s">
        <v>15</v>
      </c>
      <c r="D6" s="125"/>
      <c r="E6" s="126">
        <f>SUM(F6:Q6)</f>
        <v>903</v>
      </c>
      <c r="F6" s="144">
        <v>60</v>
      </c>
      <c r="G6" s="144">
        <v>60</v>
      </c>
      <c r="H6" s="144">
        <v>60</v>
      </c>
      <c r="I6" s="144">
        <v>90</v>
      </c>
      <c r="J6" s="144">
        <v>91</v>
      </c>
      <c r="K6" s="144">
        <v>91</v>
      </c>
      <c r="L6" s="144">
        <v>91</v>
      </c>
      <c r="M6" s="144">
        <v>90</v>
      </c>
      <c r="N6" s="144">
        <v>90</v>
      </c>
      <c r="O6" s="144">
        <v>60</v>
      </c>
      <c r="P6" s="144">
        <v>60</v>
      </c>
      <c r="Q6" s="145">
        <v>60</v>
      </c>
      <c r="R6" s="152"/>
      <c r="S6" s="116"/>
      <c r="T6" s="116"/>
      <c r="U6" s="116"/>
    </row>
    <row r="7" spans="2:21" ht="15.5">
      <c r="B7" s="128">
        <v>2</v>
      </c>
      <c r="C7" s="129" t="s">
        <v>16</v>
      </c>
      <c r="D7" s="130"/>
      <c r="E7" s="131">
        <f t="shared" ref="E7:E24" si="0">SUM(F7:Q7)</f>
        <v>186</v>
      </c>
      <c r="F7" s="143">
        <v>12</v>
      </c>
      <c r="G7" s="143">
        <v>12</v>
      </c>
      <c r="H7" s="143">
        <v>12</v>
      </c>
      <c r="I7" s="143">
        <v>19</v>
      </c>
      <c r="J7" s="143">
        <v>19</v>
      </c>
      <c r="K7" s="143">
        <v>19</v>
      </c>
      <c r="L7" s="143">
        <v>19</v>
      </c>
      <c r="M7" s="143">
        <v>19</v>
      </c>
      <c r="N7" s="143">
        <v>19</v>
      </c>
      <c r="O7" s="143">
        <v>12</v>
      </c>
      <c r="P7" s="143">
        <v>12</v>
      </c>
      <c r="Q7" s="146">
        <v>12</v>
      </c>
    </row>
    <row r="8" spans="2:21" ht="15.5">
      <c r="B8" s="128">
        <v>3</v>
      </c>
      <c r="C8" s="129" t="s">
        <v>18</v>
      </c>
      <c r="D8" s="130"/>
      <c r="E8" s="131">
        <f t="shared" si="0"/>
        <v>21</v>
      </c>
      <c r="F8" s="143">
        <v>1</v>
      </c>
      <c r="G8" s="143">
        <v>1</v>
      </c>
      <c r="H8" s="143">
        <v>1</v>
      </c>
      <c r="I8" s="143">
        <v>2</v>
      </c>
      <c r="J8" s="143">
        <v>2</v>
      </c>
      <c r="K8" s="143">
        <v>3</v>
      </c>
      <c r="L8" s="143">
        <v>3</v>
      </c>
      <c r="M8" s="143">
        <v>3</v>
      </c>
      <c r="N8" s="143">
        <v>2</v>
      </c>
      <c r="O8" s="143">
        <v>1</v>
      </c>
      <c r="P8" s="143">
        <v>1</v>
      </c>
      <c r="Q8" s="146">
        <v>1</v>
      </c>
    </row>
    <row r="9" spans="2:21" ht="15.5">
      <c r="B9" s="128">
        <v>4</v>
      </c>
      <c r="C9" s="129" t="s">
        <v>19</v>
      </c>
      <c r="D9" s="130"/>
      <c r="E9" s="131">
        <f t="shared" si="0"/>
        <v>347</v>
      </c>
      <c r="F9" s="143">
        <v>22</v>
      </c>
      <c r="G9" s="143">
        <v>23</v>
      </c>
      <c r="H9" s="143">
        <v>23</v>
      </c>
      <c r="I9" s="143">
        <v>35</v>
      </c>
      <c r="J9" s="143">
        <v>35</v>
      </c>
      <c r="K9" s="143">
        <v>35</v>
      </c>
      <c r="L9" s="143">
        <v>35</v>
      </c>
      <c r="M9" s="143">
        <v>35</v>
      </c>
      <c r="N9" s="143">
        <v>35</v>
      </c>
      <c r="O9" s="143">
        <v>23</v>
      </c>
      <c r="P9" s="143">
        <v>23</v>
      </c>
      <c r="Q9" s="146">
        <v>23</v>
      </c>
    </row>
    <row r="10" spans="2:21" ht="15.5">
      <c r="B10" s="128">
        <v>5</v>
      </c>
      <c r="C10" s="129" t="s">
        <v>20</v>
      </c>
      <c r="D10" s="130"/>
      <c r="E10" s="149">
        <f t="shared" si="0"/>
        <v>291</v>
      </c>
      <c r="F10" s="184">
        <v>19</v>
      </c>
      <c r="G10" s="184">
        <v>19</v>
      </c>
      <c r="H10" s="184">
        <v>19</v>
      </c>
      <c r="I10" s="184">
        <v>29</v>
      </c>
      <c r="J10" s="184">
        <v>29</v>
      </c>
      <c r="K10" s="184">
        <v>30</v>
      </c>
      <c r="L10" s="184">
        <v>30</v>
      </c>
      <c r="M10" s="184">
        <v>30</v>
      </c>
      <c r="N10" s="184">
        <v>29</v>
      </c>
      <c r="O10" s="184">
        <v>19</v>
      </c>
      <c r="P10" s="184">
        <v>19</v>
      </c>
      <c r="Q10" s="185">
        <v>19</v>
      </c>
      <c r="R10" s="154"/>
    </row>
    <row r="11" spans="2:21" ht="15.5">
      <c r="B11" s="128">
        <v>6</v>
      </c>
      <c r="C11" s="129" t="s">
        <v>21</v>
      </c>
      <c r="D11" s="130"/>
      <c r="E11" s="149">
        <f t="shared" si="0"/>
        <v>30</v>
      </c>
      <c r="F11" s="184">
        <v>2</v>
      </c>
      <c r="G11" s="184">
        <v>2</v>
      </c>
      <c r="H11" s="184">
        <v>2</v>
      </c>
      <c r="I11" s="184">
        <v>3</v>
      </c>
      <c r="J11" s="184">
        <v>3</v>
      </c>
      <c r="K11" s="184">
        <v>3</v>
      </c>
      <c r="L11" s="184">
        <v>3</v>
      </c>
      <c r="M11" s="184">
        <v>3</v>
      </c>
      <c r="N11" s="184">
        <v>3</v>
      </c>
      <c r="O11" s="184">
        <v>2</v>
      </c>
      <c r="P11" s="184">
        <v>2</v>
      </c>
      <c r="Q11" s="185">
        <v>2</v>
      </c>
    </row>
    <row r="12" spans="2:21" ht="15.5">
      <c r="B12" s="128">
        <v>7</v>
      </c>
      <c r="C12" s="129" t="s">
        <v>22</v>
      </c>
      <c r="D12" s="130"/>
      <c r="E12" s="186">
        <v>141</v>
      </c>
      <c r="F12" s="187">
        <v>5</v>
      </c>
      <c r="G12" s="187">
        <v>6</v>
      </c>
      <c r="H12" s="187">
        <v>6</v>
      </c>
      <c r="I12" s="187">
        <v>14</v>
      </c>
      <c r="J12" s="187">
        <v>14</v>
      </c>
      <c r="K12" s="187">
        <v>15</v>
      </c>
      <c r="L12" s="187">
        <v>15</v>
      </c>
      <c r="M12" s="187">
        <v>15</v>
      </c>
      <c r="N12" s="187">
        <v>14</v>
      </c>
      <c r="O12" s="187">
        <v>12</v>
      </c>
      <c r="P12" s="187">
        <v>12</v>
      </c>
      <c r="Q12" s="188">
        <v>13</v>
      </c>
      <c r="R12" s="154"/>
    </row>
    <row r="13" spans="2:21" ht="15.5">
      <c r="B13" s="128">
        <v>8</v>
      </c>
      <c r="C13" s="129" t="s">
        <v>23</v>
      </c>
      <c r="D13" s="130"/>
      <c r="E13" s="186">
        <f t="shared" si="0"/>
        <v>1127</v>
      </c>
      <c r="F13" s="187">
        <v>74</v>
      </c>
      <c r="G13" s="187">
        <v>75</v>
      </c>
      <c r="H13" s="187">
        <v>75</v>
      </c>
      <c r="I13" s="187">
        <v>113</v>
      </c>
      <c r="J13" s="187">
        <v>113</v>
      </c>
      <c r="K13" s="187">
        <v>113</v>
      </c>
      <c r="L13" s="187">
        <v>113</v>
      </c>
      <c r="M13" s="187">
        <v>113</v>
      </c>
      <c r="N13" s="187">
        <v>113</v>
      </c>
      <c r="O13" s="187">
        <v>75</v>
      </c>
      <c r="P13" s="187">
        <v>75</v>
      </c>
      <c r="Q13" s="188">
        <v>75</v>
      </c>
    </row>
    <row r="14" spans="2:21" ht="15.5">
      <c r="B14" s="128">
        <v>9</v>
      </c>
      <c r="C14" s="129" t="s">
        <v>24</v>
      </c>
      <c r="D14" s="130"/>
      <c r="E14" s="186">
        <f t="shared" si="0"/>
        <v>172</v>
      </c>
      <c r="F14" s="187">
        <v>11</v>
      </c>
      <c r="G14" s="187">
        <v>11</v>
      </c>
      <c r="H14" s="187">
        <v>11</v>
      </c>
      <c r="I14" s="187">
        <v>17</v>
      </c>
      <c r="J14" s="187">
        <v>18</v>
      </c>
      <c r="K14" s="187">
        <v>18</v>
      </c>
      <c r="L14" s="187">
        <v>18</v>
      </c>
      <c r="M14" s="187">
        <v>18</v>
      </c>
      <c r="N14" s="187">
        <v>17</v>
      </c>
      <c r="O14" s="187">
        <v>11</v>
      </c>
      <c r="P14" s="187">
        <v>11</v>
      </c>
      <c r="Q14" s="188">
        <v>11</v>
      </c>
      <c r="R14" s="154"/>
    </row>
    <row r="15" spans="2:21" ht="15.5">
      <c r="B15" s="128">
        <v>10</v>
      </c>
      <c r="C15" s="129" t="s">
        <v>25</v>
      </c>
      <c r="D15" s="130"/>
      <c r="E15" s="186">
        <f>SUM(F15:Q15)</f>
        <v>681</v>
      </c>
      <c r="F15" s="187">
        <v>45</v>
      </c>
      <c r="G15" s="187">
        <v>45</v>
      </c>
      <c r="H15" s="187">
        <v>45</v>
      </c>
      <c r="I15" s="187">
        <v>68</v>
      </c>
      <c r="J15" s="187">
        <v>68</v>
      </c>
      <c r="K15" s="187">
        <v>69</v>
      </c>
      <c r="L15" s="187">
        <v>69</v>
      </c>
      <c r="M15" s="187">
        <v>69</v>
      </c>
      <c r="N15" s="187">
        <v>68</v>
      </c>
      <c r="O15" s="187">
        <v>45</v>
      </c>
      <c r="P15" s="187">
        <v>45</v>
      </c>
      <c r="Q15" s="188">
        <v>45</v>
      </c>
      <c r="R15" s="154"/>
    </row>
    <row r="16" spans="2:21" ht="15.5">
      <c r="B16" s="128">
        <v>11</v>
      </c>
      <c r="C16" s="129" t="s">
        <v>26</v>
      </c>
      <c r="D16" s="130"/>
      <c r="E16" s="131">
        <f t="shared" ref="E16:E19" si="1">SUM(F16:Q16)</f>
        <v>1122</v>
      </c>
      <c r="F16" s="143">
        <v>75</v>
      </c>
      <c r="G16" s="143">
        <v>75</v>
      </c>
      <c r="H16" s="143">
        <v>75</v>
      </c>
      <c r="I16" s="143">
        <v>112</v>
      </c>
      <c r="J16" s="143">
        <v>112</v>
      </c>
      <c r="K16" s="143">
        <v>112</v>
      </c>
      <c r="L16" s="143">
        <v>112</v>
      </c>
      <c r="M16" s="143">
        <v>112</v>
      </c>
      <c r="N16" s="143">
        <v>112</v>
      </c>
      <c r="O16" s="143">
        <v>75</v>
      </c>
      <c r="P16" s="143">
        <v>75</v>
      </c>
      <c r="Q16" s="146">
        <v>75</v>
      </c>
    </row>
    <row r="17" spans="2:18" ht="15.5">
      <c r="B17" s="128">
        <v>12</v>
      </c>
      <c r="C17" s="129" t="s">
        <v>27</v>
      </c>
      <c r="D17" s="130"/>
      <c r="E17" s="131">
        <f t="shared" si="1"/>
        <v>380</v>
      </c>
      <c r="F17" s="143">
        <v>25</v>
      </c>
      <c r="G17" s="143">
        <v>25</v>
      </c>
      <c r="H17" s="143">
        <v>25</v>
      </c>
      <c r="I17" s="143">
        <v>38</v>
      </c>
      <c r="J17" s="143">
        <v>38</v>
      </c>
      <c r="K17" s="143">
        <v>39</v>
      </c>
      <c r="L17" s="143">
        <v>39</v>
      </c>
      <c r="M17" s="143">
        <v>38</v>
      </c>
      <c r="N17" s="143">
        <v>38</v>
      </c>
      <c r="O17" s="143">
        <v>25</v>
      </c>
      <c r="P17" s="143">
        <v>25</v>
      </c>
      <c r="Q17" s="146">
        <v>25</v>
      </c>
    </row>
    <row r="18" spans="2:18" ht="15.5">
      <c r="B18" s="128">
        <v>13</v>
      </c>
      <c r="C18" s="129" t="s">
        <v>28</v>
      </c>
      <c r="D18" s="130"/>
      <c r="E18" s="149">
        <f t="shared" si="1"/>
        <v>610</v>
      </c>
      <c r="F18" s="184">
        <v>39</v>
      </c>
      <c r="G18" s="184">
        <v>41</v>
      </c>
      <c r="H18" s="184">
        <v>41</v>
      </c>
      <c r="I18" s="184">
        <v>61</v>
      </c>
      <c r="J18" s="184">
        <v>61</v>
      </c>
      <c r="K18" s="184">
        <v>61</v>
      </c>
      <c r="L18" s="184">
        <v>61</v>
      </c>
      <c r="M18" s="184">
        <v>61</v>
      </c>
      <c r="N18" s="184">
        <v>61</v>
      </c>
      <c r="O18" s="184">
        <v>41</v>
      </c>
      <c r="P18" s="184">
        <v>41</v>
      </c>
      <c r="Q18" s="185">
        <v>41</v>
      </c>
      <c r="R18" s="154"/>
    </row>
    <row r="19" spans="2:18" ht="15.5">
      <c r="B19" s="128">
        <v>14</v>
      </c>
      <c r="C19" s="129" t="s">
        <v>29</v>
      </c>
      <c r="D19" s="130"/>
      <c r="E19" s="149">
        <f t="shared" si="1"/>
        <v>32</v>
      </c>
      <c r="F19" s="184">
        <v>2</v>
      </c>
      <c r="G19" s="184">
        <v>2</v>
      </c>
      <c r="H19" s="184">
        <v>2</v>
      </c>
      <c r="I19" s="184">
        <v>3</v>
      </c>
      <c r="J19" s="184">
        <v>3</v>
      </c>
      <c r="K19" s="184">
        <v>3</v>
      </c>
      <c r="L19" s="184">
        <v>4</v>
      </c>
      <c r="M19" s="184">
        <v>4</v>
      </c>
      <c r="N19" s="184">
        <v>3</v>
      </c>
      <c r="O19" s="184">
        <v>2</v>
      </c>
      <c r="P19" s="184">
        <v>2</v>
      </c>
      <c r="Q19" s="185">
        <v>2</v>
      </c>
      <c r="R19" s="154"/>
    </row>
    <row r="20" spans="2:18" ht="15.5">
      <c r="B20" s="128">
        <v>15</v>
      </c>
      <c r="C20" s="129" t="s">
        <v>30</v>
      </c>
      <c r="D20" s="130"/>
      <c r="E20" s="131">
        <f t="shared" si="0"/>
        <v>271</v>
      </c>
      <c r="F20" s="143">
        <v>18</v>
      </c>
      <c r="G20" s="143">
        <v>18</v>
      </c>
      <c r="H20" s="143">
        <v>18</v>
      </c>
      <c r="I20" s="143">
        <v>27</v>
      </c>
      <c r="J20" s="143">
        <v>27</v>
      </c>
      <c r="K20" s="143">
        <v>27</v>
      </c>
      <c r="L20" s="143">
        <v>28</v>
      </c>
      <c r="M20" s="143">
        <v>27</v>
      </c>
      <c r="N20" s="143">
        <v>27</v>
      </c>
      <c r="O20" s="143">
        <v>18</v>
      </c>
      <c r="P20" s="143">
        <v>18</v>
      </c>
      <c r="Q20" s="146">
        <v>18</v>
      </c>
    </row>
    <row r="21" spans="2:18" ht="15.5">
      <c r="B21" s="128">
        <v>16</v>
      </c>
      <c r="C21" s="129" t="s">
        <v>31</v>
      </c>
      <c r="D21" s="130"/>
      <c r="E21" s="131">
        <f t="shared" si="0"/>
        <v>282</v>
      </c>
      <c r="F21" s="143">
        <v>19</v>
      </c>
      <c r="G21" s="143">
        <v>19</v>
      </c>
      <c r="H21" s="143">
        <v>19</v>
      </c>
      <c r="I21" s="143">
        <v>28</v>
      </c>
      <c r="J21" s="143">
        <v>28</v>
      </c>
      <c r="K21" s="143">
        <v>28</v>
      </c>
      <c r="L21" s="143">
        <v>28</v>
      </c>
      <c r="M21" s="143">
        <v>28</v>
      </c>
      <c r="N21" s="143">
        <v>28</v>
      </c>
      <c r="O21" s="143">
        <v>19</v>
      </c>
      <c r="P21" s="143">
        <v>19</v>
      </c>
      <c r="Q21" s="146">
        <v>19</v>
      </c>
    </row>
    <row r="22" spans="2:18" ht="15.5">
      <c r="B22" s="128">
        <v>17</v>
      </c>
      <c r="C22" s="129" t="s">
        <v>151</v>
      </c>
      <c r="D22" s="130"/>
      <c r="E22" s="131">
        <f t="shared" si="0"/>
        <v>9</v>
      </c>
      <c r="F22" s="143">
        <v>0</v>
      </c>
      <c r="G22" s="143">
        <v>0</v>
      </c>
      <c r="H22" s="143">
        <v>1</v>
      </c>
      <c r="I22" s="143">
        <v>1</v>
      </c>
      <c r="J22" s="143">
        <v>1</v>
      </c>
      <c r="K22" s="143">
        <v>1</v>
      </c>
      <c r="L22" s="143">
        <v>1</v>
      </c>
      <c r="M22" s="143">
        <v>1</v>
      </c>
      <c r="N22" s="143">
        <v>1</v>
      </c>
      <c r="O22" s="143">
        <v>1</v>
      </c>
      <c r="P22" s="143">
        <v>1</v>
      </c>
      <c r="Q22" s="146">
        <v>0</v>
      </c>
    </row>
    <row r="23" spans="2:18" ht="15.5">
      <c r="B23" s="128">
        <v>18</v>
      </c>
      <c r="C23" s="129" t="s">
        <v>33</v>
      </c>
      <c r="D23" s="130"/>
      <c r="E23" s="149">
        <f t="shared" si="0"/>
        <v>567</v>
      </c>
      <c r="F23" s="184">
        <v>36</v>
      </c>
      <c r="G23" s="184">
        <v>38</v>
      </c>
      <c r="H23" s="184">
        <v>38</v>
      </c>
      <c r="I23" s="184">
        <v>57</v>
      </c>
      <c r="J23" s="184">
        <v>57</v>
      </c>
      <c r="K23" s="184">
        <v>57</v>
      </c>
      <c r="L23" s="184">
        <v>57</v>
      </c>
      <c r="M23" s="184">
        <v>57</v>
      </c>
      <c r="N23" s="184">
        <v>57</v>
      </c>
      <c r="O23" s="184">
        <v>38</v>
      </c>
      <c r="P23" s="184">
        <v>38</v>
      </c>
      <c r="Q23" s="185">
        <v>37</v>
      </c>
      <c r="R23" s="154"/>
    </row>
    <row r="24" spans="2:18" ht="15.75" customHeight="1">
      <c r="B24" s="128">
        <v>19</v>
      </c>
      <c r="C24" s="129" t="s">
        <v>34</v>
      </c>
      <c r="D24" s="130"/>
      <c r="E24" s="149">
        <f t="shared" si="0"/>
        <v>237</v>
      </c>
      <c r="F24" s="184">
        <v>14</v>
      </c>
      <c r="G24" s="184">
        <v>16</v>
      </c>
      <c r="H24" s="184">
        <v>16</v>
      </c>
      <c r="I24" s="184">
        <v>24</v>
      </c>
      <c r="J24" s="184">
        <v>24</v>
      </c>
      <c r="K24" s="184">
        <v>24</v>
      </c>
      <c r="L24" s="184">
        <v>24</v>
      </c>
      <c r="M24" s="184">
        <v>24</v>
      </c>
      <c r="N24" s="184">
        <v>24</v>
      </c>
      <c r="O24" s="184">
        <v>16</v>
      </c>
      <c r="P24" s="184">
        <v>16</v>
      </c>
      <c r="Q24" s="185">
        <v>15</v>
      </c>
      <c r="R24" s="154"/>
    </row>
    <row r="25" spans="2:18" ht="16" thickBot="1">
      <c r="B25" s="133">
        <v>20</v>
      </c>
      <c r="C25" s="134" t="s">
        <v>152</v>
      </c>
      <c r="D25" s="130"/>
      <c r="E25" s="149">
        <v>0</v>
      </c>
      <c r="F25" s="184">
        <v>0</v>
      </c>
      <c r="G25" s="184">
        <v>0</v>
      </c>
      <c r="H25" s="184">
        <v>0</v>
      </c>
      <c r="I25" s="184">
        <v>0</v>
      </c>
      <c r="J25" s="184">
        <v>0</v>
      </c>
      <c r="K25" s="184">
        <v>0</v>
      </c>
      <c r="L25" s="184">
        <v>0</v>
      </c>
      <c r="M25" s="184">
        <v>0</v>
      </c>
      <c r="N25" s="184">
        <v>0</v>
      </c>
      <c r="O25" s="184">
        <v>0</v>
      </c>
      <c r="P25" s="184">
        <v>0</v>
      </c>
      <c r="Q25" s="185">
        <v>0</v>
      </c>
    </row>
    <row r="26" spans="2:18">
      <c r="B26" s="379" t="s">
        <v>153</v>
      </c>
      <c r="C26" s="380"/>
      <c r="D26" s="148">
        <f>+D6+D7+D8+D9+D10+D11+D12+D13+D14+D15+D16+D17+D18+D19+D20+D21+D22+D23+D24+D25</f>
        <v>0</v>
      </c>
      <c r="E26" s="148">
        <f>SUM(E6:E25)</f>
        <v>7409</v>
      </c>
      <c r="F26" s="148">
        <f t="shared" ref="F26:Q26" si="2">SUM(F6:F25)</f>
        <v>479</v>
      </c>
      <c r="G26" s="148">
        <f t="shared" si="2"/>
        <v>488</v>
      </c>
      <c r="H26" s="148">
        <f t="shared" si="2"/>
        <v>489</v>
      </c>
      <c r="I26" s="148">
        <f t="shared" si="2"/>
        <v>741</v>
      </c>
      <c r="J26" s="148">
        <f t="shared" si="2"/>
        <v>743</v>
      </c>
      <c r="K26" s="148">
        <f t="shared" si="2"/>
        <v>748</v>
      </c>
      <c r="L26" s="148">
        <f t="shared" si="2"/>
        <v>750</v>
      </c>
      <c r="M26" s="148">
        <f t="shared" si="2"/>
        <v>747</v>
      </c>
      <c r="N26" s="148">
        <f t="shared" si="2"/>
        <v>741</v>
      </c>
      <c r="O26" s="148">
        <f t="shared" si="2"/>
        <v>495</v>
      </c>
      <c r="P26" s="148">
        <f t="shared" si="2"/>
        <v>495</v>
      </c>
      <c r="Q26" s="148">
        <f t="shared" si="2"/>
        <v>493</v>
      </c>
      <c r="R26" s="183">
        <f>SUM(F26:Q26)</f>
        <v>7409</v>
      </c>
    </row>
    <row r="27" spans="2:18" s="112" customFormat="1" ht="15" thickBot="1">
      <c r="D27" s="113"/>
      <c r="F27" s="113"/>
      <c r="G27" s="113"/>
      <c r="H27" s="113"/>
      <c r="I27" s="113"/>
      <c r="J27" s="113"/>
      <c r="K27" s="113"/>
      <c r="L27" s="113"/>
      <c r="M27" s="113"/>
      <c r="N27" s="113"/>
      <c r="O27" s="113"/>
      <c r="P27" s="113"/>
      <c r="Q27" s="113"/>
      <c r="R27" s="151"/>
    </row>
    <row r="28" spans="2:18" ht="18" customHeight="1">
      <c r="B28" s="112"/>
      <c r="C28" s="383" t="s">
        <v>154</v>
      </c>
      <c r="D28" s="363" t="s">
        <v>166</v>
      </c>
      <c r="E28" s="363"/>
      <c r="F28" s="363"/>
      <c r="G28" s="363"/>
      <c r="H28" s="363"/>
      <c r="I28" s="363"/>
      <c r="J28" s="363"/>
      <c r="K28" s="363"/>
      <c r="L28" s="363"/>
      <c r="M28" s="363"/>
      <c r="N28" s="363"/>
      <c r="O28" s="363"/>
      <c r="P28" s="363"/>
      <c r="Q28" s="364"/>
    </row>
    <row r="29" spans="2:18" ht="15.75" customHeight="1" thickBot="1">
      <c r="B29" s="112"/>
      <c r="C29" s="384"/>
      <c r="D29" s="381" t="s">
        <v>167</v>
      </c>
      <c r="E29" s="381"/>
      <c r="F29" s="381"/>
      <c r="G29" s="381"/>
      <c r="H29" s="381"/>
      <c r="I29" s="381"/>
      <c r="J29" s="381"/>
      <c r="K29" s="381"/>
      <c r="L29" s="381"/>
      <c r="M29" s="381"/>
      <c r="N29" s="381"/>
      <c r="O29" s="381"/>
      <c r="P29" s="381"/>
      <c r="Q29" s="382"/>
    </row>
    <row r="30" spans="2:18" s="112" customFormat="1">
      <c r="D30" s="113"/>
      <c r="F30" s="113"/>
      <c r="G30" s="113"/>
      <c r="H30" s="113"/>
      <c r="I30" s="113"/>
      <c r="J30" s="113"/>
      <c r="K30" s="113"/>
      <c r="L30" s="113"/>
      <c r="M30" s="113"/>
      <c r="N30" s="113"/>
      <c r="O30" s="113"/>
      <c r="P30" s="113"/>
      <c r="Q30" s="113"/>
      <c r="R30" s="151"/>
    </row>
    <row r="31" spans="2:18" s="112" customFormat="1">
      <c r="D31" s="113"/>
      <c r="F31" s="113"/>
      <c r="G31" s="113"/>
      <c r="H31" s="113"/>
      <c r="I31" s="113"/>
      <c r="J31" s="113"/>
      <c r="K31" s="113"/>
      <c r="L31" s="113"/>
      <c r="M31" s="113"/>
      <c r="N31" s="113"/>
      <c r="O31" s="113"/>
      <c r="P31" s="113"/>
      <c r="Q31" s="113"/>
      <c r="R31" s="151"/>
    </row>
    <row r="32" spans="2:18" s="112" customFormat="1">
      <c r="D32" s="113"/>
      <c r="F32" s="113"/>
      <c r="G32" s="113"/>
      <c r="H32" s="113"/>
      <c r="I32" s="113"/>
      <c r="J32" s="113"/>
      <c r="K32" s="113"/>
      <c r="L32" s="113"/>
      <c r="M32" s="113"/>
      <c r="N32" s="113"/>
      <c r="O32" s="113"/>
      <c r="P32" s="113"/>
      <c r="Q32" s="113"/>
      <c r="R32" s="151"/>
    </row>
    <row r="33" spans="4:18" s="112" customFormat="1">
      <c r="D33" s="113"/>
      <c r="F33" s="113"/>
      <c r="G33" s="113"/>
      <c r="H33" s="113"/>
      <c r="I33" s="113"/>
      <c r="J33" s="113"/>
      <c r="K33" s="113"/>
      <c r="L33" s="113"/>
      <c r="M33" s="113"/>
      <c r="N33" s="113"/>
      <c r="O33" s="113"/>
      <c r="P33" s="113"/>
      <c r="Q33" s="113"/>
      <c r="R33" s="151"/>
    </row>
    <row r="34" spans="4:18" s="112" customFormat="1">
      <c r="D34" s="113"/>
      <c r="F34" s="113"/>
      <c r="G34" s="113"/>
      <c r="H34" s="113"/>
      <c r="I34" s="113"/>
      <c r="J34" s="113"/>
      <c r="K34" s="113"/>
      <c r="L34" s="113"/>
      <c r="M34" s="113"/>
      <c r="N34" s="113"/>
      <c r="O34" s="113"/>
      <c r="P34" s="113"/>
      <c r="Q34" s="113"/>
      <c r="R34" s="151"/>
    </row>
    <row r="35" spans="4:18" s="112" customFormat="1">
      <c r="D35" s="113"/>
      <c r="F35" s="113"/>
      <c r="G35" s="113"/>
      <c r="H35" s="113"/>
      <c r="I35" s="113"/>
      <c r="J35" s="113"/>
      <c r="K35" s="113"/>
      <c r="L35" s="113"/>
      <c r="M35" s="113"/>
      <c r="N35" s="113"/>
      <c r="O35" s="113"/>
      <c r="P35" s="113"/>
      <c r="Q35" s="113"/>
      <c r="R35" s="151"/>
    </row>
    <row r="36" spans="4:18" s="112" customFormat="1">
      <c r="D36" s="113"/>
      <c r="F36" s="113"/>
      <c r="G36" s="113"/>
      <c r="H36" s="113"/>
      <c r="I36" s="113"/>
      <c r="J36" s="113"/>
      <c r="K36" s="113"/>
      <c r="L36" s="113"/>
      <c r="M36" s="113"/>
      <c r="N36" s="113"/>
      <c r="O36" s="113"/>
      <c r="P36" s="113"/>
      <c r="Q36" s="113"/>
      <c r="R36" s="151"/>
    </row>
    <row r="37" spans="4:18" s="112" customFormat="1">
      <c r="D37" s="113"/>
      <c r="F37" s="113"/>
      <c r="G37" s="113"/>
      <c r="H37" s="113"/>
      <c r="I37" s="113"/>
      <c r="J37" s="113"/>
      <c r="K37" s="113"/>
      <c r="L37" s="113"/>
      <c r="M37" s="113"/>
      <c r="N37" s="113"/>
      <c r="O37" s="113"/>
      <c r="P37" s="113"/>
      <c r="Q37" s="113"/>
      <c r="R37" s="151"/>
    </row>
    <row r="38" spans="4:18" s="112" customFormat="1">
      <c r="D38" s="113"/>
      <c r="F38" s="113"/>
      <c r="G38" s="113"/>
      <c r="H38" s="113"/>
      <c r="I38" s="113"/>
      <c r="J38" s="113"/>
      <c r="K38" s="113"/>
      <c r="L38" s="113"/>
      <c r="M38" s="113"/>
      <c r="N38" s="113"/>
      <c r="O38" s="113"/>
      <c r="P38" s="113"/>
      <c r="Q38" s="113"/>
      <c r="R38" s="151"/>
    </row>
    <row r="39" spans="4:18" s="112" customFormat="1">
      <c r="D39" s="113"/>
      <c r="F39" s="113"/>
      <c r="G39" s="113"/>
      <c r="H39" s="113"/>
      <c r="I39" s="113"/>
      <c r="J39" s="113"/>
      <c r="K39" s="113"/>
      <c r="L39" s="113"/>
      <c r="M39" s="113"/>
      <c r="N39" s="113"/>
      <c r="O39" s="113"/>
      <c r="P39" s="113"/>
      <c r="Q39" s="113"/>
      <c r="R39" s="151"/>
    </row>
    <row r="40" spans="4:18" s="112" customFormat="1">
      <c r="D40" s="113"/>
      <c r="F40" s="113"/>
      <c r="G40" s="113"/>
      <c r="H40" s="113"/>
      <c r="I40" s="113"/>
      <c r="J40" s="113"/>
      <c r="K40" s="113"/>
      <c r="L40" s="113"/>
      <c r="M40" s="113"/>
      <c r="N40" s="113"/>
      <c r="O40" s="113"/>
      <c r="P40" s="113"/>
      <c r="Q40" s="113"/>
      <c r="R40" s="151"/>
    </row>
    <row r="41" spans="4:18" s="112" customFormat="1">
      <c r="D41" s="113"/>
      <c r="F41" s="113"/>
      <c r="G41" s="113"/>
      <c r="H41" s="113"/>
      <c r="I41" s="113"/>
      <c r="J41" s="113"/>
      <c r="K41" s="113"/>
      <c r="L41" s="113"/>
      <c r="M41" s="113"/>
      <c r="N41" s="113"/>
      <c r="O41" s="113"/>
      <c r="P41" s="113"/>
      <c r="Q41" s="113"/>
      <c r="R41" s="151"/>
    </row>
    <row r="42" spans="4:18" s="112" customFormat="1">
      <c r="D42" s="113"/>
      <c r="F42" s="113"/>
      <c r="G42" s="113"/>
      <c r="H42" s="113"/>
      <c r="I42" s="113"/>
      <c r="J42" s="113"/>
      <c r="K42" s="113"/>
      <c r="L42" s="113"/>
      <c r="M42" s="113"/>
      <c r="N42" s="113"/>
      <c r="O42" s="113"/>
      <c r="P42" s="113"/>
      <c r="Q42" s="113"/>
      <c r="R42" s="151"/>
    </row>
    <row r="43" spans="4:18" s="112" customFormat="1">
      <c r="D43" s="113"/>
      <c r="F43" s="113"/>
      <c r="G43" s="113"/>
      <c r="H43" s="113"/>
      <c r="I43" s="113"/>
      <c r="J43" s="113"/>
      <c r="K43" s="113"/>
      <c r="L43" s="113"/>
      <c r="M43" s="113"/>
      <c r="N43" s="113"/>
      <c r="O43" s="113"/>
      <c r="P43" s="113"/>
      <c r="Q43" s="113"/>
      <c r="R43" s="151"/>
    </row>
    <row r="44" spans="4:18" s="112" customFormat="1">
      <c r="D44" s="113"/>
      <c r="F44" s="113"/>
      <c r="G44" s="113"/>
      <c r="H44" s="113"/>
      <c r="I44" s="113"/>
      <c r="J44" s="113"/>
      <c r="K44" s="113"/>
      <c r="L44" s="113"/>
      <c r="M44" s="113"/>
      <c r="N44" s="113"/>
      <c r="O44" s="113"/>
      <c r="P44" s="113"/>
      <c r="Q44" s="113"/>
      <c r="R44" s="151"/>
    </row>
    <row r="45" spans="4:18" s="112" customFormat="1">
      <c r="D45" s="113"/>
      <c r="F45" s="113"/>
      <c r="G45" s="113"/>
      <c r="H45" s="113"/>
      <c r="I45" s="113"/>
      <c r="J45" s="113"/>
      <c r="K45" s="113"/>
      <c r="L45" s="113"/>
      <c r="M45" s="113"/>
      <c r="N45" s="113"/>
      <c r="O45" s="113"/>
      <c r="P45" s="113"/>
      <c r="Q45" s="113"/>
      <c r="R45" s="151"/>
    </row>
    <row r="46" spans="4:18" s="112" customFormat="1">
      <c r="D46" s="113"/>
      <c r="F46" s="113"/>
      <c r="G46" s="113"/>
      <c r="H46" s="113"/>
      <c r="I46" s="113"/>
      <c r="J46" s="113"/>
      <c r="K46" s="113"/>
      <c r="L46" s="113"/>
      <c r="M46" s="113"/>
      <c r="N46" s="113"/>
      <c r="O46" s="113"/>
      <c r="P46" s="113"/>
      <c r="Q46" s="113"/>
      <c r="R46" s="151"/>
    </row>
    <row r="47" spans="4:18" s="112" customFormat="1">
      <c r="D47" s="113"/>
      <c r="F47" s="113"/>
      <c r="G47" s="113"/>
      <c r="H47" s="113"/>
      <c r="I47" s="113"/>
      <c r="J47" s="113"/>
      <c r="K47" s="113"/>
      <c r="L47" s="113"/>
      <c r="M47" s="113"/>
      <c r="N47" s="113"/>
      <c r="O47" s="113"/>
      <c r="P47" s="113"/>
      <c r="Q47" s="113"/>
      <c r="R47" s="151"/>
    </row>
    <row r="48" spans="4:18" s="112" customFormat="1">
      <c r="D48" s="113"/>
      <c r="F48" s="113"/>
      <c r="G48" s="113"/>
      <c r="H48" s="113"/>
      <c r="I48" s="113"/>
      <c r="J48" s="113"/>
      <c r="K48" s="113"/>
      <c r="L48" s="113"/>
      <c r="M48" s="113"/>
      <c r="N48" s="113"/>
      <c r="O48" s="113"/>
      <c r="P48" s="113"/>
      <c r="Q48" s="113"/>
      <c r="R48" s="151"/>
    </row>
    <row r="49" spans="4:18" s="112" customFormat="1">
      <c r="D49" s="113"/>
      <c r="F49" s="113"/>
      <c r="G49" s="113"/>
      <c r="H49" s="113"/>
      <c r="I49" s="113"/>
      <c r="J49" s="113"/>
      <c r="K49" s="113"/>
      <c r="L49" s="113"/>
      <c r="M49" s="113"/>
      <c r="N49" s="113"/>
      <c r="O49" s="113"/>
      <c r="P49" s="113"/>
      <c r="Q49" s="113"/>
      <c r="R49" s="151"/>
    </row>
    <row r="50" spans="4:18" s="112" customFormat="1">
      <c r="D50" s="113"/>
      <c r="F50" s="113"/>
      <c r="G50" s="113"/>
      <c r="H50" s="113"/>
      <c r="I50" s="113"/>
      <c r="J50" s="113"/>
      <c r="K50" s="113"/>
      <c r="L50" s="113"/>
      <c r="M50" s="113"/>
      <c r="N50" s="113"/>
      <c r="O50" s="113"/>
      <c r="P50" s="113"/>
      <c r="Q50" s="113"/>
      <c r="R50" s="151"/>
    </row>
    <row r="51" spans="4:18" s="112" customFormat="1">
      <c r="D51" s="113"/>
      <c r="F51" s="113"/>
      <c r="G51" s="113"/>
      <c r="H51" s="113"/>
      <c r="I51" s="113"/>
      <c r="J51" s="113"/>
      <c r="K51" s="113"/>
      <c r="L51" s="113"/>
      <c r="M51" s="113"/>
      <c r="N51" s="113"/>
      <c r="O51" s="113"/>
      <c r="P51" s="113"/>
      <c r="Q51" s="113"/>
      <c r="R51" s="151"/>
    </row>
    <row r="52" spans="4:18" s="112" customFormat="1">
      <c r="D52" s="113"/>
      <c r="F52" s="113"/>
      <c r="G52" s="113"/>
      <c r="H52" s="113"/>
      <c r="I52" s="113"/>
      <c r="J52" s="113"/>
      <c r="K52" s="113"/>
      <c r="L52" s="113"/>
      <c r="M52" s="113"/>
      <c r="N52" s="113"/>
      <c r="O52" s="113"/>
      <c r="P52" s="113"/>
      <c r="Q52" s="113"/>
      <c r="R52" s="151"/>
    </row>
    <row r="53" spans="4:18" s="112" customFormat="1">
      <c r="D53" s="113"/>
      <c r="F53" s="113"/>
      <c r="G53" s="113"/>
      <c r="H53" s="113"/>
      <c r="I53" s="113"/>
      <c r="J53" s="113"/>
      <c r="K53" s="113"/>
      <c r="L53" s="113"/>
      <c r="M53" s="113"/>
      <c r="N53" s="113"/>
      <c r="O53" s="113"/>
      <c r="P53" s="113"/>
      <c r="Q53" s="113"/>
      <c r="R53" s="151"/>
    </row>
    <row r="54" spans="4:18" s="112" customFormat="1">
      <c r="D54" s="113"/>
      <c r="F54" s="113"/>
      <c r="G54" s="113"/>
      <c r="H54" s="113"/>
      <c r="I54" s="113"/>
      <c r="J54" s="113"/>
      <c r="K54" s="113"/>
      <c r="L54" s="113"/>
      <c r="M54" s="113"/>
      <c r="N54" s="113"/>
      <c r="O54" s="113"/>
      <c r="P54" s="113"/>
      <c r="Q54" s="113"/>
      <c r="R54" s="151"/>
    </row>
    <row r="55" spans="4:18" s="112" customFormat="1">
      <c r="D55" s="113"/>
      <c r="F55" s="113"/>
      <c r="G55" s="113"/>
      <c r="H55" s="113"/>
      <c r="I55" s="113"/>
      <c r="J55" s="113"/>
      <c r="K55" s="113"/>
      <c r="L55" s="113"/>
      <c r="M55" s="113"/>
      <c r="N55" s="113"/>
      <c r="O55" s="113"/>
      <c r="P55" s="113"/>
      <c r="Q55" s="113"/>
      <c r="R55" s="151"/>
    </row>
  </sheetData>
  <mergeCells count="11">
    <mergeCell ref="C28:C29"/>
    <mergeCell ref="D28:Q28"/>
    <mergeCell ref="D29:Q29"/>
    <mergeCell ref="B2:Q2"/>
    <mergeCell ref="C3:Q3"/>
    <mergeCell ref="B4:B5"/>
    <mergeCell ref="C4:C5"/>
    <mergeCell ref="D4:D5"/>
    <mergeCell ref="E4:E5"/>
    <mergeCell ref="F4:Q4"/>
    <mergeCell ref="B26:C26"/>
  </mergeCells>
  <pageMargins left="0.7" right="0.7" top="0.75" bottom="0.75" header="0.3" footer="0.3"/>
  <pageSetup scale="3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26">
    <tabColor theme="6" tint="0.39997558519241921"/>
  </sheetPr>
  <dimension ref="A1:AO55"/>
  <sheetViews>
    <sheetView zoomScale="70" zoomScaleNormal="70" zoomScaleSheetLayoutView="80" workbookViewId="0">
      <selection activeCell="T1" sqref="T1"/>
    </sheetView>
  </sheetViews>
  <sheetFormatPr baseColWidth="10" defaultColWidth="9" defaultRowHeight="14.5"/>
  <cols>
    <col min="1" max="1" width="9" style="112"/>
    <col min="2" max="2" width="5.54296875" style="109" customWidth="1"/>
    <col min="3" max="3" width="19.90625" style="109" customWidth="1"/>
    <col min="4" max="4" width="18" style="110" customWidth="1"/>
    <col min="5" max="5" width="12.453125" style="109" customWidth="1"/>
    <col min="6" max="13" width="7.6328125" style="110" customWidth="1"/>
    <col min="14" max="14" width="10.453125" style="110" customWidth="1"/>
    <col min="15" max="15" width="8.54296875" style="110" customWidth="1"/>
    <col min="16" max="16" width="10.6328125" style="110" customWidth="1"/>
    <col min="17" max="17" width="10.08984375" style="110" customWidth="1"/>
    <col min="18" max="18" width="9" style="151"/>
    <col min="19" max="19" width="9" style="112"/>
    <col min="20" max="20" width="32.6328125" style="112" customWidth="1"/>
    <col min="21" max="21" width="21.6328125" style="112" customWidth="1"/>
    <col min="22" max="22" width="26.6328125" style="112" customWidth="1"/>
    <col min="23" max="23" width="26.36328125" style="112" customWidth="1"/>
    <col min="24" max="41" width="9" style="112"/>
    <col min="42" max="16384" width="9" style="109"/>
  </cols>
  <sheetData>
    <row r="1" spans="2:21" s="112" customFormat="1" ht="15" thickBot="1">
      <c r="D1" s="113"/>
      <c r="F1" s="113"/>
      <c r="G1" s="113"/>
      <c r="H1" s="113"/>
      <c r="I1" s="113"/>
      <c r="J1" s="113"/>
      <c r="K1" s="113"/>
      <c r="L1" s="113"/>
      <c r="M1" s="113"/>
      <c r="N1" s="113"/>
      <c r="O1" s="113"/>
      <c r="P1" s="113"/>
      <c r="Q1" s="113"/>
      <c r="R1" s="151"/>
    </row>
    <row r="2" spans="2:21" ht="50.25" customHeight="1" thickBot="1">
      <c r="B2" s="367" t="s">
        <v>168</v>
      </c>
      <c r="C2" s="368"/>
      <c r="D2" s="368"/>
      <c r="E2" s="368"/>
      <c r="F2" s="368"/>
      <c r="G2" s="368"/>
      <c r="H2" s="368"/>
      <c r="I2" s="368"/>
      <c r="J2" s="368"/>
      <c r="K2" s="368"/>
      <c r="L2" s="368"/>
      <c r="M2" s="368"/>
      <c r="N2" s="368"/>
      <c r="O2" s="368"/>
      <c r="P2" s="368"/>
      <c r="Q2" s="369"/>
    </row>
    <row r="3" spans="2:21" s="112" customFormat="1" ht="10.5" customHeight="1" thickBot="1">
      <c r="C3" s="385"/>
      <c r="D3" s="372"/>
      <c r="E3" s="372"/>
      <c r="F3" s="372"/>
      <c r="G3" s="372"/>
      <c r="H3" s="372"/>
      <c r="I3" s="372"/>
      <c r="J3" s="372"/>
      <c r="K3" s="372"/>
      <c r="L3" s="372"/>
      <c r="M3" s="372"/>
      <c r="N3" s="372"/>
      <c r="O3" s="372"/>
      <c r="P3" s="372"/>
      <c r="Q3" s="372"/>
      <c r="R3" s="151"/>
    </row>
    <row r="4" spans="2:21" ht="27" customHeight="1">
      <c r="B4" s="399" t="s">
        <v>133</v>
      </c>
      <c r="C4" s="401" t="s">
        <v>134</v>
      </c>
      <c r="D4" s="401" t="s">
        <v>169</v>
      </c>
      <c r="E4" s="403" t="s">
        <v>136</v>
      </c>
      <c r="F4" s="401" t="s">
        <v>137</v>
      </c>
      <c r="G4" s="401"/>
      <c r="H4" s="401"/>
      <c r="I4" s="401"/>
      <c r="J4" s="401"/>
      <c r="K4" s="401"/>
      <c r="L4" s="401"/>
      <c r="M4" s="401"/>
      <c r="N4" s="401"/>
      <c r="O4" s="401"/>
      <c r="P4" s="401"/>
      <c r="Q4" s="405"/>
    </row>
    <row r="5" spans="2:21" ht="30" customHeight="1" thickBot="1">
      <c r="B5" s="400"/>
      <c r="C5" s="402"/>
      <c r="D5" s="402"/>
      <c r="E5" s="404"/>
      <c r="F5" s="162" t="s">
        <v>139</v>
      </c>
      <c r="G5" s="162" t="s">
        <v>140</v>
      </c>
      <c r="H5" s="162" t="s">
        <v>141</v>
      </c>
      <c r="I5" s="162" t="s">
        <v>142</v>
      </c>
      <c r="J5" s="162" t="s">
        <v>143</v>
      </c>
      <c r="K5" s="162" t="s">
        <v>144</v>
      </c>
      <c r="L5" s="162" t="s">
        <v>145</v>
      </c>
      <c r="M5" s="162" t="s">
        <v>146</v>
      </c>
      <c r="N5" s="162" t="s">
        <v>147</v>
      </c>
      <c r="O5" s="162" t="s">
        <v>148</v>
      </c>
      <c r="P5" s="162" t="s">
        <v>149</v>
      </c>
      <c r="Q5" s="147" t="s">
        <v>150</v>
      </c>
    </row>
    <row r="6" spans="2:21" ht="15.5">
      <c r="B6" s="123">
        <v>1</v>
      </c>
      <c r="C6" s="124" t="s">
        <v>15</v>
      </c>
      <c r="D6" s="125"/>
      <c r="E6" s="191">
        <f>SUM(F6:Q6)</f>
        <v>112</v>
      </c>
      <c r="F6" s="191">
        <v>6</v>
      </c>
      <c r="G6" s="191">
        <v>8</v>
      </c>
      <c r="H6" s="191">
        <v>10</v>
      </c>
      <c r="I6" s="191">
        <v>10</v>
      </c>
      <c r="J6" s="191">
        <v>10</v>
      </c>
      <c r="K6" s="191">
        <v>10</v>
      </c>
      <c r="L6" s="191">
        <v>10</v>
      </c>
      <c r="M6" s="191">
        <v>10</v>
      </c>
      <c r="N6" s="191">
        <v>10</v>
      </c>
      <c r="O6" s="191">
        <v>10</v>
      </c>
      <c r="P6" s="191">
        <v>10</v>
      </c>
      <c r="Q6" s="192">
        <v>8</v>
      </c>
      <c r="R6" s="152"/>
      <c r="S6" s="116"/>
      <c r="T6" s="116"/>
      <c r="U6" s="116"/>
    </row>
    <row r="7" spans="2:21" ht="15.5">
      <c r="B7" s="128">
        <v>2</v>
      </c>
      <c r="C7" s="129" t="s">
        <v>16</v>
      </c>
      <c r="D7" s="130"/>
      <c r="E7" s="193">
        <f t="shared" ref="E7:E13" si="0">SUM(F7:Q7)</f>
        <v>112</v>
      </c>
      <c r="F7" s="193">
        <v>6</v>
      </c>
      <c r="G7" s="193">
        <v>8</v>
      </c>
      <c r="H7" s="193">
        <v>10</v>
      </c>
      <c r="I7" s="193">
        <v>10</v>
      </c>
      <c r="J7" s="193">
        <v>10</v>
      </c>
      <c r="K7" s="193">
        <v>10</v>
      </c>
      <c r="L7" s="193">
        <v>10</v>
      </c>
      <c r="M7" s="193">
        <v>10</v>
      </c>
      <c r="N7" s="193">
        <v>10</v>
      </c>
      <c r="O7" s="193">
        <v>10</v>
      </c>
      <c r="P7" s="193">
        <v>10</v>
      </c>
      <c r="Q7" s="194">
        <v>8</v>
      </c>
    </row>
    <row r="8" spans="2:21" ht="15.5">
      <c r="B8" s="128">
        <v>3</v>
      </c>
      <c r="C8" s="129" t="s">
        <v>18</v>
      </c>
      <c r="D8" s="130"/>
      <c r="E8" s="186">
        <f t="shared" si="0"/>
        <v>112</v>
      </c>
      <c r="F8" s="186">
        <v>6</v>
      </c>
      <c r="G8" s="186">
        <v>8</v>
      </c>
      <c r="H8" s="186">
        <v>10</v>
      </c>
      <c r="I8" s="186">
        <v>10</v>
      </c>
      <c r="J8" s="186">
        <v>10</v>
      </c>
      <c r="K8" s="186">
        <v>10</v>
      </c>
      <c r="L8" s="186">
        <v>10</v>
      </c>
      <c r="M8" s="186">
        <v>10</v>
      </c>
      <c r="N8" s="186">
        <v>10</v>
      </c>
      <c r="O8" s="186">
        <v>10</v>
      </c>
      <c r="P8" s="186">
        <v>10</v>
      </c>
      <c r="Q8" s="189">
        <v>8</v>
      </c>
      <c r="R8" s="154"/>
    </row>
    <row r="9" spans="2:21" s="112" customFormat="1" ht="15.5">
      <c r="B9" s="170">
        <v>4</v>
      </c>
      <c r="C9" s="171" t="s">
        <v>19</v>
      </c>
      <c r="D9" s="172"/>
      <c r="E9" s="175">
        <f t="shared" si="0"/>
        <v>112</v>
      </c>
      <c r="F9" s="175">
        <v>6</v>
      </c>
      <c r="G9" s="175">
        <v>8</v>
      </c>
      <c r="H9" s="175">
        <v>10</v>
      </c>
      <c r="I9" s="175">
        <v>10</v>
      </c>
      <c r="J9" s="175">
        <v>10</v>
      </c>
      <c r="K9" s="175">
        <v>10</v>
      </c>
      <c r="L9" s="175">
        <v>10</v>
      </c>
      <c r="M9" s="175">
        <v>10</v>
      </c>
      <c r="N9" s="175">
        <v>10</v>
      </c>
      <c r="O9" s="175">
        <v>10</v>
      </c>
      <c r="P9" s="175">
        <v>10</v>
      </c>
      <c r="Q9" s="181">
        <v>8</v>
      </c>
      <c r="R9" s="151"/>
    </row>
    <row r="10" spans="2:21" s="112" customFormat="1" ht="15.5">
      <c r="B10" s="170">
        <v>5</v>
      </c>
      <c r="C10" s="171" t="s">
        <v>20</v>
      </c>
      <c r="D10" s="172"/>
      <c r="E10" s="175">
        <f t="shared" si="0"/>
        <v>112</v>
      </c>
      <c r="F10" s="175">
        <v>13</v>
      </c>
      <c r="G10" s="175">
        <v>13</v>
      </c>
      <c r="H10" s="175">
        <v>14</v>
      </c>
      <c r="I10" s="175">
        <v>8</v>
      </c>
      <c r="J10" s="175">
        <v>8</v>
      </c>
      <c r="K10" s="175">
        <v>8</v>
      </c>
      <c r="L10" s="175">
        <v>8</v>
      </c>
      <c r="M10" s="175">
        <v>8</v>
      </c>
      <c r="N10" s="175">
        <v>8</v>
      </c>
      <c r="O10" s="175">
        <v>8</v>
      </c>
      <c r="P10" s="175">
        <v>8</v>
      </c>
      <c r="Q10" s="181">
        <v>8</v>
      </c>
      <c r="R10" s="154"/>
    </row>
    <row r="11" spans="2:21" s="112" customFormat="1" ht="15.5">
      <c r="B11" s="170">
        <v>6</v>
      </c>
      <c r="C11" s="171" t="s">
        <v>21</v>
      </c>
      <c r="D11" s="172"/>
      <c r="E11" s="175">
        <v>70</v>
      </c>
      <c r="F11" s="175">
        <v>5</v>
      </c>
      <c r="G11" s="175">
        <v>5</v>
      </c>
      <c r="H11" s="175">
        <v>6</v>
      </c>
      <c r="I11" s="175">
        <v>6</v>
      </c>
      <c r="J11" s="175">
        <v>6</v>
      </c>
      <c r="K11" s="175">
        <v>6</v>
      </c>
      <c r="L11" s="175">
        <v>6</v>
      </c>
      <c r="M11" s="175">
        <v>6</v>
      </c>
      <c r="N11" s="175">
        <v>6</v>
      </c>
      <c r="O11" s="175">
        <v>6</v>
      </c>
      <c r="P11" s="175">
        <v>6</v>
      </c>
      <c r="Q11" s="181">
        <v>6</v>
      </c>
      <c r="R11" s="154"/>
    </row>
    <row r="12" spans="2:21" s="112" customFormat="1" ht="15.5">
      <c r="B12" s="170">
        <v>7</v>
      </c>
      <c r="C12" s="171" t="s">
        <v>22</v>
      </c>
      <c r="D12" s="172"/>
      <c r="E12" s="175">
        <v>70</v>
      </c>
      <c r="F12" s="175">
        <v>5</v>
      </c>
      <c r="G12" s="175">
        <v>5</v>
      </c>
      <c r="H12" s="175">
        <v>6</v>
      </c>
      <c r="I12" s="175">
        <v>6</v>
      </c>
      <c r="J12" s="175">
        <v>6</v>
      </c>
      <c r="K12" s="175">
        <v>6</v>
      </c>
      <c r="L12" s="175">
        <v>6</v>
      </c>
      <c r="M12" s="175">
        <v>6</v>
      </c>
      <c r="N12" s="175">
        <v>6</v>
      </c>
      <c r="O12" s="175">
        <v>6</v>
      </c>
      <c r="P12" s="175">
        <v>6</v>
      </c>
      <c r="Q12" s="181">
        <v>6</v>
      </c>
      <c r="R12" s="154"/>
    </row>
    <row r="13" spans="2:21" ht="15.5">
      <c r="B13" s="128">
        <v>8</v>
      </c>
      <c r="C13" s="129" t="s">
        <v>23</v>
      </c>
      <c r="D13" s="130"/>
      <c r="E13" s="186">
        <f t="shared" si="0"/>
        <v>112</v>
      </c>
      <c r="F13" s="186">
        <v>6</v>
      </c>
      <c r="G13" s="186">
        <v>8</v>
      </c>
      <c r="H13" s="186">
        <v>10</v>
      </c>
      <c r="I13" s="186">
        <v>10</v>
      </c>
      <c r="J13" s="186">
        <v>10</v>
      </c>
      <c r="K13" s="186">
        <v>10</v>
      </c>
      <c r="L13" s="186">
        <v>10</v>
      </c>
      <c r="M13" s="186">
        <v>10</v>
      </c>
      <c r="N13" s="186">
        <v>10</v>
      </c>
      <c r="O13" s="186">
        <v>10</v>
      </c>
      <c r="P13" s="186">
        <v>10</v>
      </c>
      <c r="Q13" s="189">
        <v>8</v>
      </c>
    </row>
    <row r="14" spans="2:21" ht="15.5">
      <c r="B14" s="170">
        <v>9</v>
      </c>
      <c r="C14" s="171" t="s">
        <v>24</v>
      </c>
      <c r="D14" s="172"/>
      <c r="E14" s="175">
        <v>70</v>
      </c>
      <c r="F14" s="175">
        <v>5</v>
      </c>
      <c r="G14" s="175">
        <v>5</v>
      </c>
      <c r="H14" s="175">
        <v>6</v>
      </c>
      <c r="I14" s="175">
        <v>6</v>
      </c>
      <c r="J14" s="175">
        <v>6</v>
      </c>
      <c r="K14" s="175">
        <v>6</v>
      </c>
      <c r="L14" s="175">
        <v>6</v>
      </c>
      <c r="M14" s="175">
        <v>6</v>
      </c>
      <c r="N14" s="175">
        <v>6</v>
      </c>
      <c r="O14" s="175">
        <v>6</v>
      </c>
      <c r="P14" s="175">
        <v>6</v>
      </c>
      <c r="Q14" s="181">
        <v>6</v>
      </c>
      <c r="R14" s="154"/>
    </row>
    <row r="15" spans="2:21" s="112" customFormat="1" ht="15.5">
      <c r="B15" s="170">
        <v>10</v>
      </c>
      <c r="C15" s="171" t="s">
        <v>25</v>
      </c>
      <c r="D15" s="172"/>
      <c r="E15" s="175">
        <v>70</v>
      </c>
      <c r="F15" s="175">
        <v>5</v>
      </c>
      <c r="G15" s="175">
        <v>5</v>
      </c>
      <c r="H15" s="175">
        <v>6</v>
      </c>
      <c r="I15" s="175">
        <v>6</v>
      </c>
      <c r="J15" s="175">
        <v>6</v>
      </c>
      <c r="K15" s="175">
        <v>6</v>
      </c>
      <c r="L15" s="175">
        <v>6</v>
      </c>
      <c r="M15" s="175">
        <v>6</v>
      </c>
      <c r="N15" s="175">
        <v>6</v>
      </c>
      <c r="O15" s="175">
        <v>6</v>
      </c>
      <c r="P15" s="175">
        <v>6</v>
      </c>
      <c r="Q15" s="181">
        <v>6</v>
      </c>
      <c r="R15" s="154"/>
    </row>
    <row r="16" spans="2:21" ht="15.5">
      <c r="B16" s="128">
        <v>11</v>
      </c>
      <c r="C16" s="129" t="s">
        <v>26</v>
      </c>
      <c r="D16" s="130"/>
      <c r="E16" s="186">
        <f t="shared" ref="E16" si="1">SUM(F16:Q16)</f>
        <v>112</v>
      </c>
      <c r="F16" s="186">
        <v>6</v>
      </c>
      <c r="G16" s="186">
        <v>8</v>
      </c>
      <c r="H16" s="186">
        <v>10</v>
      </c>
      <c r="I16" s="186">
        <v>10</v>
      </c>
      <c r="J16" s="186">
        <v>10</v>
      </c>
      <c r="K16" s="186">
        <v>10</v>
      </c>
      <c r="L16" s="186">
        <v>10</v>
      </c>
      <c r="M16" s="186">
        <v>10</v>
      </c>
      <c r="N16" s="186">
        <v>10</v>
      </c>
      <c r="O16" s="186">
        <v>10</v>
      </c>
      <c r="P16" s="186">
        <v>10</v>
      </c>
      <c r="Q16" s="189">
        <v>8</v>
      </c>
    </row>
    <row r="17" spans="2:18" s="190" customFormat="1" ht="15.5">
      <c r="B17" s="170">
        <v>12</v>
      </c>
      <c r="C17" s="171" t="s">
        <v>27</v>
      </c>
      <c r="D17" s="172"/>
      <c r="E17" s="175">
        <f t="shared" ref="E17:E18" si="2">SUM(F17:Q17)</f>
        <v>60</v>
      </c>
      <c r="F17" s="175">
        <v>3</v>
      </c>
      <c r="G17" s="175">
        <v>3</v>
      </c>
      <c r="H17" s="175">
        <v>3</v>
      </c>
      <c r="I17" s="175">
        <v>5</v>
      </c>
      <c r="J17" s="175">
        <v>5</v>
      </c>
      <c r="K17" s="175">
        <v>5</v>
      </c>
      <c r="L17" s="175">
        <v>6</v>
      </c>
      <c r="M17" s="175">
        <v>6</v>
      </c>
      <c r="N17" s="175">
        <v>6</v>
      </c>
      <c r="O17" s="175">
        <v>6</v>
      </c>
      <c r="P17" s="175">
        <v>6</v>
      </c>
      <c r="Q17" s="181">
        <v>6</v>
      </c>
    </row>
    <row r="18" spans="2:18" s="190" customFormat="1" ht="15.5">
      <c r="B18" s="170">
        <v>13</v>
      </c>
      <c r="C18" s="171" t="s">
        <v>28</v>
      </c>
      <c r="D18" s="172"/>
      <c r="E18" s="175">
        <f t="shared" si="2"/>
        <v>51</v>
      </c>
      <c r="F18" s="175">
        <v>4</v>
      </c>
      <c r="G18" s="175">
        <v>4</v>
      </c>
      <c r="H18" s="175">
        <v>4</v>
      </c>
      <c r="I18" s="175">
        <v>4</v>
      </c>
      <c r="J18" s="175">
        <v>4</v>
      </c>
      <c r="K18" s="175">
        <v>5</v>
      </c>
      <c r="L18" s="175">
        <v>5</v>
      </c>
      <c r="M18" s="175">
        <v>5</v>
      </c>
      <c r="N18" s="175">
        <v>4</v>
      </c>
      <c r="O18" s="175">
        <v>4</v>
      </c>
      <c r="P18" s="175">
        <v>4</v>
      </c>
      <c r="Q18" s="181">
        <v>4</v>
      </c>
    </row>
    <row r="19" spans="2:18" s="112" customFormat="1" ht="15.5">
      <c r="B19" s="170">
        <v>14</v>
      </c>
      <c r="C19" s="171" t="s">
        <v>29</v>
      </c>
      <c r="D19" s="172"/>
      <c r="E19" s="175">
        <v>50</v>
      </c>
      <c r="F19" s="175">
        <v>3</v>
      </c>
      <c r="G19" s="175">
        <v>4</v>
      </c>
      <c r="H19" s="175">
        <v>4</v>
      </c>
      <c r="I19" s="175">
        <v>4</v>
      </c>
      <c r="J19" s="175">
        <v>4</v>
      </c>
      <c r="K19" s="175">
        <v>5</v>
      </c>
      <c r="L19" s="175">
        <v>5</v>
      </c>
      <c r="M19" s="175">
        <v>5</v>
      </c>
      <c r="N19" s="175">
        <v>4</v>
      </c>
      <c r="O19" s="175">
        <v>4</v>
      </c>
      <c r="P19" s="175">
        <v>4</v>
      </c>
      <c r="Q19" s="181">
        <v>4</v>
      </c>
      <c r="R19" s="154"/>
    </row>
    <row r="20" spans="2:18" ht="15.5">
      <c r="B20" s="170">
        <v>15</v>
      </c>
      <c r="C20" s="171" t="s">
        <v>30</v>
      </c>
      <c r="D20" s="172"/>
      <c r="E20" s="175">
        <v>50</v>
      </c>
      <c r="F20" s="175">
        <v>3</v>
      </c>
      <c r="G20" s="175">
        <v>4</v>
      </c>
      <c r="H20" s="175">
        <v>4</v>
      </c>
      <c r="I20" s="175">
        <v>4</v>
      </c>
      <c r="J20" s="175">
        <v>4</v>
      </c>
      <c r="K20" s="175">
        <v>5</v>
      </c>
      <c r="L20" s="175">
        <v>5</v>
      </c>
      <c r="M20" s="175">
        <v>5</v>
      </c>
      <c r="N20" s="175">
        <v>4</v>
      </c>
      <c r="O20" s="175">
        <v>4</v>
      </c>
      <c r="P20" s="175">
        <v>4</v>
      </c>
      <c r="Q20" s="181">
        <v>4</v>
      </c>
      <c r="R20" s="154"/>
    </row>
    <row r="21" spans="2:18" ht="15.5">
      <c r="B21" s="170">
        <v>16</v>
      </c>
      <c r="C21" s="171" t="s">
        <v>31</v>
      </c>
      <c r="D21" s="172"/>
      <c r="E21" s="175">
        <v>50</v>
      </c>
      <c r="F21" s="175">
        <v>3</v>
      </c>
      <c r="G21" s="175">
        <v>4</v>
      </c>
      <c r="H21" s="175">
        <v>4</v>
      </c>
      <c r="I21" s="175">
        <v>4</v>
      </c>
      <c r="J21" s="175">
        <v>4</v>
      </c>
      <c r="K21" s="175">
        <v>5</v>
      </c>
      <c r="L21" s="175">
        <v>5</v>
      </c>
      <c r="M21" s="175">
        <v>5</v>
      </c>
      <c r="N21" s="175">
        <v>4</v>
      </c>
      <c r="O21" s="175">
        <v>4</v>
      </c>
      <c r="P21" s="175">
        <v>4</v>
      </c>
      <c r="Q21" s="181">
        <v>4</v>
      </c>
      <c r="R21" s="154"/>
    </row>
    <row r="22" spans="2:18" ht="15.5">
      <c r="B22" s="170">
        <v>17</v>
      </c>
      <c r="C22" s="171" t="s">
        <v>151</v>
      </c>
      <c r="D22" s="172"/>
      <c r="E22" s="175">
        <f t="shared" ref="E22:E24" si="3">SUM(F22:Q22)</f>
        <v>60</v>
      </c>
      <c r="F22" s="175">
        <v>5</v>
      </c>
      <c r="G22" s="175">
        <v>5</v>
      </c>
      <c r="H22" s="175">
        <v>5</v>
      </c>
      <c r="I22" s="175">
        <v>5</v>
      </c>
      <c r="J22" s="175">
        <v>5</v>
      </c>
      <c r="K22" s="175">
        <v>5</v>
      </c>
      <c r="L22" s="175">
        <v>5</v>
      </c>
      <c r="M22" s="175">
        <v>5</v>
      </c>
      <c r="N22" s="175">
        <v>5</v>
      </c>
      <c r="O22" s="175">
        <v>5</v>
      </c>
      <c r="P22" s="175">
        <v>5</v>
      </c>
      <c r="Q22" s="181">
        <v>5</v>
      </c>
      <c r="R22" s="154"/>
    </row>
    <row r="23" spans="2:18" ht="15.5">
      <c r="B23" s="170">
        <v>18</v>
      </c>
      <c r="C23" s="171" t="s">
        <v>33</v>
      </c>
      <c r="D23" s="172"/>
      <c r="E23" s="175">
        <f t="shared" si="3"/>
        <v>30</v>
      </c>
      <c r="F23" s="175">
        <v>1</v>
      </c>
      <c r="G23" s="175">
        <v>2</v>
      </c>
      <c r="H23" s="175">
        <v>2</v>
      </c>
      <c r="I23" s="175">
        <v>3</v>
      </c>
      <c r="J23" s="175">
        <v>3</v>
      </c>
      <c r="K23" s="175">
        <v>3</v>
      </c>
      <c r="L23" s="175">
        <v>3</v>
      </c>
      <c r="M23" s="175">
        <v>3</v>
      </c>
      <c r="N23" s="175">
        <v>3</v>
      </c>
      <c r="O23" s="175">
        <v>3</v>
      </c>
      <c r="P23" s="175">
        <v>2</v>
      </c>
      <c r="Q23" s="181">
        <v>2</v>
      </c>
      <c r="R23" s="154"/>
    </row>
    <row r="24" spans="2:18" ht="15.5">
      <c r="B24" s="170">
        <v>19</v>
      </c>
      <c r="C24" s="171" t="s">
        <v>34</v>
      </c>
      <c r="D24" s="172"/>
      <c r="E24" s="175">
        <f t="shared" si="3"/>
        <v>50</v>
      </c>
      <c r="F24" s="175">
        <v>3</v>
      </c>
      <c r="G24" s="175">
        <v>3</v>
      </c>
      <c r="H24" s="175">
        <v>4</v>
      </c>
      <c r="I24" s="175">
        <v>5</v>
      </c>
      <c r="J24" s="175">
        <v>5</v>
      </c>
      <c r="K24" s="175">
        <v>5</v>
      </c>
      <c r="L24" s="175">
        <v>5</v>
      </c>
      <c r="M24" s="175">
        <v>5</v>
      </c>
      <c r="N24" s="175">
        <v>5</v>
      </c>
      <c r="O24" s="175">
        <v>4</v>
      </c>
      <c r="P24" s="175">
        <v>3</v>
      </c>
      <c r="Q24" s="181">
        <v>3</v>
      </c>
      <c r="R24" s="154"/>
    </row>
    <row r="25" spans="2:18" ht="16" thickBot="1">
      <c r="B25" s="133">
        <v>20</v>
      </c>
      <c r="C25" s="134" t="s">
        <v>152</v>
      </c>
      <c r="D25" s="130"/>
      <c r="E25" s="186">
        <v>0</v>
      </c>
      <c r="F25" s="186">
        <v>0</v>
      </c>
      <c r="G25" s="186">
        <v>0</v>
      </c>
      <c r="H25" s="186">
        <v>0</v>
      </c>
      <c r="I25" s="186">
        <v>0</v>
      </c>
      <c r="J25" s="186">
        <v>0</v>
      </c>
      <c r="K25" s="186">
        <v>0</v>
      </c>
      <c r="L25" s="186">
        <v>0</v>
      </c>
      <c r="M25" s="186">
        <v>0</v>
      </c>
      <c r="N25" s="186">
        <v>0</v>
      </c>
      <c r="O25" s="186">
        <v>0</v>
      </c>
      <c r="P25" s="186">
        <v>0</v>
      </c>
      <c r="Q25" s="189">
        <v>0</v>
      </c>
    </row>
    <row r="26" spans="2:18">
      <c r="B26" s="379" t="s">
        <v>153</v>
      </c>
      <c r="C26" s="380"/>
      <c r="D26" s="148">
        <f>+D6+D7+D8+D9+D10+D11+D12+D13+D14+D15+D16+D17+D18+D19+D20+D21+D22+D23+D24+D25</f>
        <v>0</v>
      </c>
      <c r="E26" s="148">
        <f>SUM(E6:E25)</f>
        <v>1465</v>
      </c>
      <c r="F26" s="148">
        <f t="shared" ref="F26:Q26" si="4">SUM(F6:F25)</f>
        <v>94</v>
      </c>
      <c r="G26" s="148">
        <f t="shared" si="4"/>
        <v>110</v>
      </c>
      <c r="H26" s="148">
        <f t="shared" si="4"/>
        <v>128</v>
      </c>
      <c r="I26" s="148">
        <f t="shared" si="4"/>
        <v>126</v>
      </c>
      <c r="J26" s="148">
        <f t="shared" si="4"/>
        <v>126</v>
      </c>
      <c r="K26" s="148">
        <f t="shared" si="4"/>
        <v>130</v>
      </c>
      <c r="L26" s="148">
        <f t="shared" si="4"/>
        <v>131</v>
      </c>
      <c r="M26" s="148">
        <f t="shared" si="4"/>
        <v>131</v>
      </c>
      <c r="N26" s="148">
        <f t="shared" si="4"/>
        <v>127</v>
      </c>
      <c r="O26" s="148">
        <f t="shared" si="4"/>
        <v>126</v>
      </c>
      <c r="P26" s="148">
        <f t="shared" si="4"/>
        <v>124</v>
      </c>
      <c r="Q26" s="148">
        <f t="shared" si="4"/>
        <v>112</v>
      </c>
      <c r="R26" s="183">
        <f>SUM(F26:Q26)</f>
        <v>1465</v>
      </c>
    </row>
    <row r="27" spans="2:18" s="112" customFormat="1" ht="15" thickBot="1">
      <c r="D27" s="113"/>
      <c r="F27" s="113"/>
      <c r="G27" s="113"/>
      <c r="H27" s="113"/>
      <c r="I27" s="113"/>
      <c r="J27" s="113"/>
      <c r="K27" s="113"/>
      <c r="L27" s="113"/>
      <c r="M27" s="113"/>
      <c r="N27" s="113"/>
      <c r="O27" s="113"/>
      <c r="P27" s="113"/>
      <c r="Q27" s="113"/>
      <c r="R27" s="151"/>
    </row>
    <row r="28" spans="2:18" ht="56.25" customHeight="1">
      <c r="B28" s="112"/>
      <c r="C28" s="383" t="s">
        <v>154</v>
      </c>
      <c r="D28" s="393" t="s">
        <v>170</v>
      </c>
      <c r="E28" s="394"/>
      <c r="F28" s="394"/>
      <c r="G28" s="394"/>
      <c r="H28" s="394"/>
      <c r="I28" s="394"/>
      <c r="J28" s="394"/>
      <c r="K28" s="394"/>
      <c r="L28" s="394"/>
      <c r="M28" s="394"/>
      <c r="N28" s="394"/>
      <c r="O28" s="394"/>
      <c r="P28" s="394"/>
      <c r="Q28" s="395"/>
    </row>
    <row r="29" spans="2:18" ht="56.25" customHeight="1" thickBot="1">
      <c r="B29" s="112"/>
      <c r="C29" s="384"/>
      <c r="D29" s="396"/>
      <c r="E29" s="397"/>
      <c r="F29" s="397"/>
      <c r="G29" s="397"/>
      <c r="H29" s="397"/>
      <c r="I29" s="397"/>
      <c r="J29" s="397"/>
      <c r="K29" s="397"/>
      <c r="L29" s="397"/>
      <c r="M29" s="397"/>
      <c r="N29" s="397"/>
      <c r="O29" s="397"/>
      <c r="P29" s="397"/>
      <c r="Q29" s="398"/>
    </row>
    <row r="30" spans="2:18" s="112" customFormat="1">
      <c r="D30" s="113"/>
      <c r="F30" s="113"/>
      <c r="G30" s="113"/>
      <c r="H30" s="113"/>
      <c r="I30" s="113"/>
      <c r="J30" s="113"/>
      <c r="K30" s="113"/>
      <c r="L30" s="113"/>
      <c r="M30" s="113"/>
      <c r="N30" s="113"/>
      <c r="O30" s="113"/>
      <c r="P30" s="113"/>
      <c r="Q30" s="113"/>
      <c r="R30" s="151"/>
    </row>
    <row r="31" spans="2:18" s="112" customFormat="1">
      <c r="D31" s="113"/>
      <c r="F31" s="113"/>
      <c r="G31" s="113"/>
      <c r="H31" s="113"/>
      <c r="I31" s="113"/>
      <c r="J31" s="113"/>
      <c r="K31" s="113"/>
      <c r="L31" s="113"/>
      <c r="M31" s="113"/>
      <c r="N31" s="113"/>
      <c r="O31" s="113"/>
      <c r="P31" s="113"/>
      <c r="Q31" s="113"/>
      <c r="R31" s="151"/>
    </row>
    <row r="32" spans="2:18" s="112" customFormat="1">
      <c r="D32" s="113"/>
      <c r="F32" s="113"/>
      <c r="G32" s="113"/>
      <c r="H32" s="113"/>
      <c r="I32" s="113"/>
      <c r="J32" s="113"/>
      <c r="K32" s="113"/>
      <c r="L32" s="113"/>
      <c r="M32" s="113"/>
      <c r="N32" s="113"/>
      <c r="O32" s="113"/>
      <c r="P32" s="113"/>
      <c r="Q32" s="113"/>
      <c r="R32" s="151"/>
    </row>
    <row r="33" spans="4:18" s="112" customFormat="1">
      <c r="D33" s="113"/>
      <c r="F33" s="113"/>
      <c r="G33" s="113"/>
      <c r="H33" s="113"/>
      <c r="I33" s="113"/>
      <c r="J33" s="113"/>
      <c r="K33" s="113"/>
      <c r="L33" s="113"/>
      <c r="M33" s="113"/>
      <c r="N33" s="113"/>
      <c r="O33" s="113"/>
      <c r="P33" s="113"/>
      <c r="Q33" s="113"/>
      <c r="R33" s="151"/>
    </row>
    <row r="34" spans="4:18" s="112" customFormat="1">
      <c r="D34" s="113"/>
      <c r="F34" s="113"/>
      <c r="G34" s="113"/>
      <c r="H34" s="113"/>
      <c r="I34" s="113"/>
      <c r="J34" s="113"/>
      <c r="K34" s="113"/>
      <c r="L34" s="113"/>
      <c r="M34" s="113"/>
      <c r="N34" s="113"/>
      <c r="O34" s="113"/>
      <c r="P34" s="113"/>
      <c r="Q34" s="113"/>
      <c r="R34" s="151"/>
    </row>
    <row r="35" spans="4:18" s="112" customFormat="1">
      <c r="D35" s="113"/>
      <c r="F35" s="113"/>
      <c r="G35" s="113"/>
      <c r="H35" s="113"/>
      <c r="I35" s="113"/>
      <c r="J35" s="113"/>
      <c r="K35" s="113"/>
      <c r="L35" s="113"/>
      <c r="M35" s="113"/>
      <c r="N35" s="113"/>
      <c r="O35" s="113"/>
      <c r="P35" s="113"/>
      <c r="Q35" s="113"/>
      <c r="R35" s="151"/>
    </row>
    <row r="36" spans="4:18" s="112" customFormat="1">
      <c r="D36" s="113"/>
      <c r="F36" s="113"/>
      <c r="G36" s="113"/>
      <c r="H36" s="113"/>
      <c r="I36" s="113"/>
      <c r="J36" s="113"/>
      <c r="K36" s="113"/>
      <c r="L36" s="113"/>
      <c r="M36" s="113"/>
      <c r="N36" s="113"/>
      <c r="O36" s="113"/>
      <c r="P36" s="113"/>
      <c r="Q36" s="113"/>
      <c r="R36" s="151"/>
    </row>
    <row r="37" spans="4:18" s="112" customFormat="1">
      <c r="D37" s="113"/>
      <c r="F37" s="113"/>
      <c r="G37" s="113"/>
      <c r="H37" s="113"/>
      <c r="I37" s="113"/>
      <c r="J37" s="113"/>
      <c r="K37" s="113"/>
      <c r="L37" s="113"/>
      <c r="M37" s="113"/>
      <c r="N37" s="113"/>
      <c r="O37" s="113"/>
      <c r="P37" s="113"/>
      <c r="Q37" s="113"/>
      <c r="R37" s="151"/>
    </row>
    <row r="38" spans="4:18" s="112" customFormat="1">
      <c r="D38" s="113"/>
      <c r="F38" s="113"/>
      <c r="G38" s="113"/>
      <c r="H38" s="113"/>
      <c r="I38" s="113"/>
      <c r="J38" s="113"/>
      <c r="K38" s="113"/>
      <c r="L38" s="113"/>
      <c r="M38" s="113"/>
      <c r="N38" s="113"/>
      <c r="O38" s="113"/>
      <c r="P38" s="113"/>
      <c r="Q38" s="113"/>
      <c r="R38" s="151"/>
    </row>
    <row r="39" spans="4:18" s="112" customFormat="1">
      <c r="D39" s="113"/>
      <c r="F39" s="113"/>
      <c r="G39" s="113"/>
      <c r="H39" s="113"/>
      <c r="I39" s="113"/>
      <c r="J39" s="113"/>
      <c r="K39" s="113"/>
      <c r="L39" s="113"/>
      <c r="M39" s="113"/>
      <c r="N39" s="113"/>
      <c r="O39" s="113"/>
      <c r="P39" s="113"/>
      <c r="Q39" s="113"/>
      <c r="R39" s="151"/>
    </row>
    <row r="40" spans="4:18" s="112" customFormat="1">
      <c r="D40" s="113"/>
      <c r="F40" s="113"/>
      <c r="G40" s="113"/>
      <c r="H40" s="113"/>
      <c r="I40" s="113"/>
      <c r="J40" s="113"/>
      <c r="K40" s="113"/>
      <c r="L40" s="113"/>
      <c r="M40" s="113"/>
      <c r="N40" s="113"/>
      <c r="O40" s="113"/>
      <c r="P40" s="113"/>
      <c r="Q40" s="113"/>
      <c r="R40" s="151"/>
    </row>
    <row r="41" spans="4:18" s="112" customFormat="1">
      <c r="D41" s="113"/>
      <c r="F41" s="113"/>
      <c r="G41" s="113"/>
      <c r="H41" s="113"/>
      <c r="I41" s="113"/>
      <c r="J41" s="113"/>
      <c r="K41" s="113"/>
      <c r="L41" s="113"/>
      <c r="M41" s="113"/>
      <c r="N41" s="113"/>
      <c r="O41" s="113"/>
      <c r="P41" s="113"/>
      <c r="Q41" s="113"/>
      <c r="R41" s="151"/>
    </row>
    <row r="42" spans="4:18" s="112" customFormat="1">
      <c r="D42" s="113"/>
      <c r="F42" s="113"/>
      <c r="G42" s="113"/>
      <c r="H42" s="113"/>
      <c r="I42" s="113"/>
      <c r="J42" s="113"/>
      <c r="K42" s="113"/>
      <c r="L42" s="113"/>
      <c r="M42" s="113"/>
      <c r="N42" s="113"/>
      <c r="O42" s="113"/>
      <c r="P42" s="113"/>
      <c r="Q42" s="113"/>
      <c r="R42" s="151"/>
    </row>
    <row r="43" spans="4:18" s="112" customFormat="1">
      <c r="D43" s="113"/>
      <c r="F43" s="113"/>
      <c r="G43" s="113"/>
      <c r="H43" s="113"/>
      <c r="I43" s="113"/>
      <c r="J43" s="113"/>
      <c r="K43" s="113"/>
      <c r="L43" s="113"/>
      <c r="M43" s="113"/>
      <c r="N43" s="113"/>
      <c r="O43" s="113"/>
      <c r="P43" s="113"/>
      <c r="Q43" s="113"/>
      <c r="R43" s="151"/>
    </row>
    <row r="44" spans="4:18" s="112" customFormat="1">
      <c r="D44" s="113"/>
      <c r="F44" s="113"/>
      <c r="G44" s="113"/>
      <c r="H44" s="113"/>
      <c r="I44" s="113"/>
      <c r="J44" s="113"/>
      <c r="K44" s="113"/>
      <c r="L44" s="113"/>
      <c r="M44" s="113"/>
      <c r="N44" s="113"/>
      <c r="O44" s="113"/>
      <c r="P44" s="113"/>
      <c r="Q44" s="113"/>
      <c r="R44" s="151"/>
    </row>
    <row r="45" spans="4:18" s="112" customFormat="1">
      <c r="D45" s="113"/>
      <c r="F45" s="113"/>
      <c r="G45" s="113"/>
      <c r="H45" s="113"/>
      <c r="I45" s="113"/>
      <c r="J45" s="113"/>
      <c r="K45" s="113"/>
      <c r="L45" s="113"/>
      <c r="M45" s="113"/>
      <c r="N45" s="113"/>
      <c r="O45" s="113"/>
      <c r="P45" s="113"/>
      <c r="Q45" s="113"/>
      <c r="R45" s="151"/>
    </row>
    <row r="46" spans="4:18" s="112" customFormat="1">
      <c r="D46" s="113"/>
      <c r="F46" s="113"/>
      <c r="G46" s="113"/>
      <c r="H46" s="113"/>
      <c r="I46" s="113"/>
      <c r="J46" s="113"/>
      <c r="K46" s="113"/>
      <c r="L46" s="113"/>
      <c r="M46" s="113"/>
      <c r="N46" s="113"/>
      <c r="O46" s="113"/>
      <c r="P46" s="113"/>
      <c r="Q46" s="113"/>
      <c r="R46" s="151"/>
    </row>
    <row r="47" spans="4:18" s="112" customFormat="1">
      <c r="D47" s="113"/>
      <c r="F47" s="113"/>
      <c r="G47" s="113"/>
      <c r="H47" s="113"/>
      <c r="I47" s="113"/>
      <c r="J47" s="113"/>
      <c r="K47" s="113"/>
      <c r="L47" s="113"/>
      <c r="M47" s="113"/>
      <c r="N47" s="113"/>
      <c r="O47" s="113"/>
      <c r="P47" s="113"/>
      <c r="Q47" s="113"/>
      <c r="R47" s="151"/>
    </row>
    <row r="48" spans="4:18" s="112" customFormat="1">
      <c r="D48" s="113"/>
      <c r="F48" s="113"/>
      <c r="G48" s="113"/>
      <c r="H48" s="113"/>
      <c r="I48" s="113"/>
      <c r="J48" s="113"/>
      <c r="K48" s="113"/>
      <c r="L48" s="113"/>
      <c r="M48" s="113"/>
      <c r="N48" s="113"/>
      <c r="O48" s="113"/>
      <c r="P48" s="113"/>
      <c r="Q48" s="113"/>
      <c r="R48" s="151"/>
    </row>
    <row r="49" spans="4:18" s="112" customFormat="1">
      <c r="D49" s="113"/>
      <c r="F49" s="113"/>
      <c r="G49" s="113"/>
      <c r="H49" s="113"/>
      <c r="I49" s="113"/>
      <c r="J49" s="113"/>
      <c r="K49" s="113"/>
      <c r="L49" s="113"/>
      <c r="M49" s="113"/>
      <c r="N49" s="113"/>
      <c r="O49" s="113"/>
      <c r="P49" s="113"/>
      <c r="Q49" s="113"/>
      <c r="R49" s="151"/>
    </row>
    <row r="50" spans="4:18" s="112" customFormat="1">
      <c r="D50" s="113"/>
      <c r="F50" s="113"/>
      <c r="G50" s="113"/>
      <c r="H50" s="113"/>
      <c r="I50" s="113"/>
      <c r="J50" s="113"/>
      <c r="K50" s="113"/>
      <c r="L50" s="113"/>
      <c r="M50" s="113"/>
      <c r="N50" s="113"/>
      <c r="O50" s="113"/>
      <c r="P50" s="113"/>
      <c r="Q50" s="113"/>
      <c r="R50" s="151"/>
    </row>
    <row r="51" spans="4:18" s="112" customFormat="1">
      <c r="D51" s="113"/>
      <c r="F51" s="113"/>
      <c r="G51" s="113"/>
      <c r="H51" s="113"/>
      <c r="I51" s="113"/>
      <c r="J51" s="113"/>
      <c r="K51" s="113"/>
      <c r="L51" s="113"/>
      <c r="M51" s="113"/>
      <c r="N51" s="113"/>
      <c r="O51" s="113"/>
      <c r="P51" s="113"/>
      <c r="Q51" s="113"/>
      <c r="R51" s="151"/>
    </row>
    <row r="52" spans="4:18" s="112" customFormat="1">
      <c r="D52" s="113"/>
      <c r="F52" s="113"/>
      <c r="G52" s="113"/>
      <c r="H52" s="113"/>
      <c r="I52" s="113"/>
      <c r="J52" s="113"/>
      <c r="K52" s="113"/>
      <c r="L52" s="113"/>
      <c r="M52" s="113"/>
      <c r="N52" s="113"/>
      <c r="O52" s="113"/>
      <c r="P52" s="113"/>
      <c r="Q52" s="113"/>
      <c r="R52" s="151"/>
    </row>
    <row r="53" spans="4:18" s="112" customFormat="1">
      <c r="D53" s="113"/>
      <c r="F53" s="113"/>
      <c r="G53" s="113"/>
      <c r="H53" s="113"/>
      <c r="I53" s="113"/>
      <c r="J53" s="113"/>
      <c r="K53" s="113"/>
      <c r="L53" s="113"/>
      <c r="M53" s="113"/>
      <c r="N53" s="113"/>
      <c r="O53" s="113"/>
      <c r="P53" s="113"/>
      <c r="Q53" s="113"/>
      <c r="R53" s="151"/>
    </row>
    <row r="54" spans="4:18" s="112" customFormat="1">
      <c r="D54" s="113"/>
      <c r="F54" s="113"/>
      <c r="G54" s="113"/>
      <c r="H54" s="113"/>
      <c r="I54" s="113"/>
      <c r="J54" s="113"/>
      <c r="K54" s="113"/>
      <c r="L54" s="113"/>
      <c r="M54" s="113"/>
      <c r="N54" s="113"/>
      <c r="O54" s="113"/>
      <c r="P54" s="113"/>
      <c r="Q54" s="113"/>
      <c r="R54" s="151"/>
    </row>
    <row r="55" spans="4:18" s="112" customFormat="1">
      <c r="D55" s="113"/>
      <c r="F55" s="113"/>
      <c r="G55" s="113"/>
      <c r="H55" s="113"/>
      <c r="I55" s="113"/>
      <c r="J55" s="113"/>
      <c r="K55" s="113"/>
      <c r="L55" s="113"/>
      <c r="M55" s="113"/>
      <c r="N55" s="113"/>
      <c r="O55" s="113"/>
      <c r="P55" s="113"/>
      <c r="Q55" s="113"/>
      <c r="R55" s="151"/>
    </row>
  </sheetData>
  <mergeCells count="10">
    <mergeCell ref="C28:C29"/>
    <mergeCell ref="D28:Q29"/>
    <mergeCell ref="B2:Q2"/>
    <mergeCell ref="C3:Q3"/>
    <mergeCell ref="B4:B5"/>
    <mergeCell ref="C4:C5"/>
    <mergeCell ref="D4:D5"/>
    <mergeCell ref="E4:E5"/>
    <mergeCell ref="F4:Q4"/>
    <mergeCell ref="B26:C26"/>
  </mergeCells>
  <pageMargins left="0.7" right="0.7" top="0.75" bottom="0.75" header="0.3" footer="0.3"/>
  <pageSetup scale="3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27">
    <tabColor theme="6" tint="0.39997558519241921"/>
  </sheetPr>
  <dimension ref="A1:AO55"/>
  <sheetViews>
    <sheetView zoomScale="85" zoomScaleNormal="85" zoomScaleSheetLayoutView="80" workbookViewId="0">
      <selection activeCell="B2" sqref="B2:Q2"/>
    </sheetView>
  </sheetViews>
  <sheetFormatPr baseColWidth="10" defaultColWidth="9" defaultRowHeight="14.5"/>
  <cols>
    <col min="1" max="1" width="9" style="112"/>
    <col min="2" max="2" width="5.54296875" style="109" customWidth="1"/>
    <col min="3" max="3" width="19.90625" style="109" customWidth="1"/>
    <col min="4" max="4" width="18" style="110" customWidth="1"/>
    <col min="5" max="5" width="12.453125" style="109" customWidth="1"/>
    <col min="6" max="13" width="7.6328125" style="110" customWidth="1"/>
    <col min="14" max="14" width="10.453125" style="110" customWidth="1"/>
    <col min="15" max="15" width="8.54296875" style="110" customWidth="1"/>
    <col min="16" max="16" width="10.6328125" style="110" customWidth="1"/>
    <col min="17" max="17" width="10.08984375" style="110" customWidth="1"/>
    <col min="18" max="18" width="9" style="151"/>
    <col min="19" max="19" width="9" style="112"/>
    <col min="20" max="20" width="32.6328125" style="112" customWidth="1"/>
    <col min="21" max="21" width="21.6328125" style="112" customWidth="1"/>
    <col min="22" max="22" width="26.6328125" style="112" customWidth="1"/>
    <col min="23" max="23" width="26.36328125" style="112" customWidth="1"/>
    <col min="24" max="41" width="9" style="112"/>
    <col min="42" max="16384" width="9" style="109"/>
  </cols>
  <sheetData>
    <row r="1" spans="2:21" s="112" customFormat="1" ht="15" thickBot="1">
      <c r="D1" s="113"/>
      <c r="F1" s="113"/>
      <c r="G1" s="113"/>
      <c r="H1" s="113"/>
      <c r="I1" s="113"/>
      <c r="J1" s="113"/>
      <c r="K1" s="113"/>
      <c r="L1" s="113"/>
      <c r="M1" s="113"/>
      <c r="N1" s="113"/>
      <c r="O1" s="113"/>
      <c r="P1" s="113"/>
      <c r="Q1" s="113"/>
      <c r="R1" s="151"/>
    </row>
    <row r="2" spans="2:21" ht="50.25" customHeight="1" thickBot="1">
      <c r="B2" s="367" t="s">
        <v>171</v>
      </c>
      <c r="C2" s="368"/>
      <c r="D2" s="368"/>
      <c r="E2" s="368"/>
      <c r="F2" s="368"/>
      <c r="G2" s="368"/>
      <c r="H2" s="368"/>
      <c r="I2" s="368"/>
      <c r="J2" s="368"/>
      <c r="K2" s="368"/>
      <c r="L2" s="368"/>
      <c r="M2" s="368"/>
      <c r="N2" s="368"/>
      <c r="O2" s="368"/>
      <c r="P2" s="368"/>
      <c r="Q2" s="369"/>
    </row>
    <row r="3" spans="2:21" s="112" customFormat="1" ht="10.5" customHeight="1" thickBot="1">
      <c r="C3" s="385"/>
      <c r="D3" s="372"/>
      <c r="E3" s="372"/>
      <c r="F3" s="372"/>
      <c r="G3" s="372"/>
      <c r="H3" s="372"/>
      <c r="I3" s="372"/>
      <c r="J3" s="372"/>
      <c r="K3" s="372"/>
      <c r="L3" s="372"/>
      <c r="M3" s="372"/>
      <c r="N3" s="372"/>
      <c r="O3" s="372"/>
      <c r="P3" s="372"/>
      <c r="Q3" s="372"/>
      <c r="R3" s="151"/>
    </row>
    <row r="4" spans="2:21" ht="27" customHeight="1">
      <c r="B4" s="399" t="s">
        <v>133</v>
      </c>
      <c r="C4" s="401" t="s">
        <v>134</v>
      </c>
      <c r="D4" s="401" t="s">
        <v>169</v>
      </c>
      <c r="E4" s="403" t="s">
        <v>136</v>
      </c>
      <c r="F4" s="401" t="s">
        <v>137</v>
      </c>
      <c r="G4" s="401"/>
      <c r="H4" s="401"/>
      <c r="I4" s="401"/>
      <c r="J4" s="401"/>
      <c r="K4" s="401"/>
      <c r="L4" s="401"/>
      <c r="M4" s="401"/>
      <c r="N4" s="401"/>
      <c r="O4" s="401"/>
      <c r="P4" s="401"/>
      <c r="Q4" s="405"/>
    </row>
    <row r="5" spans="2:21" ht="30" customHeight="1" thickBot="1">
      <c r="B5" s="400"/>
      <c r="C5" s="402"/>
      <c r="D5" s="402"/>
      <c r="E5" s="404"/>
      <c r="F5" s="162" t="s">
        <v>139</v>
      </c>
      <c r="G5" s="162" t="s">
        <v>140</v>
      </c>
      <c r="H5" s="162" t="s">
        <v>141</v>
      </c>
      <c r="I5" s="162" t="s">
        <v>142</v>
      </c>
      <c r="J5" s="162" t="s">
        <v>143</v>
      </c>
      <c r="K5" s="162" t="s">
        <v>144</v>
      </c>
      <c r="L5" s="162" t="s">
        <v>145</v>
      </c>
      <c r="M5" s="162" t="s">
        <v>146</v>
      </c>
      <c r="N5" s="162" t="s">
        <v>147</v>
      </c>
      <c r="O5" s="162" t="s">
        <v>148</v>
      </c>
      <c r="P5" s="162" t="s">
        <v>149</v>
      </c>
      <c r="Q5" s="147" t="s">
        <v>150</v>
      </c>
    </row>
    <row r="6" spans="2:21" ht="15.5">
      <c r="B6" s="123">
        <v>1</v>
      </c>
      <c r="C6" s="124" t="s">
        <v>15</v>
      </c>
      <c r="D6" s="125"/>
      <c r="E6" s="126">
        <f>SUM(F6:Q6)</f>
        <v>130</v>
      </c>
      <c r="F6" s="126">
        <v>6</v>
      </c>
      <c r="G6" s="126">
        <v>8</v>
      </c>
      <c r="H6" s="126">
        <v>12</v>
      </c>
      <c r="I6" s="126">
        <v>12</v>
      </c>
      <c r="J6" s="126">
        <v>12</v>
      </c>
      <c r="K6" s="126">
        <v>12</v>
      </c>
      <c r="L6" s="126">
        <v>12</v>
      </c>
      <c r="M6" s="126">
        <v>12</v>
      </c>
      <c r="N6" s="126">
        <v>12</v>
      </c>
      <c r="O6" s="126">
        <v>12</v>
      </c>
      <c r="P6" s="126">
        <v>12</v>
      </c>
      <c r="Q6" s="141">
        <v>8</v>
      </c>
      <c r="R6" s="152"/>
      <c r="S6" s="116"/>
      <c r="T6" s="116"/>
      <c r="U6" s="116"/>
    </row>
    <row r="7" spans="2:21" ht="15.5">
      <c r="B7" s="170">
        <v>2</v>
      </c>
      <c r="C7" s="171" t="s">
        <v>16</v>
      </c>
      <c r="D7" s="172"/>
      <c r="E7" s="175">
        <f t="shared" ref="E7:E25" si="0">SUM(F7:Q7)</f>
        <v>130</v>
      </c>
      <c r="F7" s="175">
        <v>6</v>
      </c>
      <c r="G7" s="175">
        <v>8</v>
      </c>
      <c r="H7" s="175">
        <v>12</v>
      </c>
      <c r="I7" s="175">
        <v>12</v>
      </c>
      <c r="J7" s="175">
        <v>12</v>
      </c>
      <c r="K7" s="175">
        <v>12</v>
      </c>
      <c r="L7" s="175">
        <v>12</v>
      </c>
      <c r="M7" s="175">
        <v>12</v>
      </c>
      <c r="N7" s="175">
        <v>12</v>
      </c>
      <c r="O7" s="175">
        <v>12</v>
      </c>
      <c r="P7" s="175">
        <v>12</v>
      </c>
      <c r="Q7" s="181">
        <v>8</v>
      </c>
    </row>
    <row r="8" spans="2:21" ht="15.5">
      <c r="B8" s="170">
        <v>3</v>
      </c>
      <c r="C8" s="171" t="s">
        <v>18</v>
      </c>
      <c r="D8" s="172"/>
      <c r="E8" s="175">
        <v>60</v>
      </c>
      <c r="F8" s="175">
        <v>3</v>
      </c>
      <c r="G8" s="175">
        <v>5</v>
      </c>
      <c r="H8" s="175">
        <v>5</v>
      </c>
      <c r="I8" s="175">
        <v>4</v>
      </c>
      <c r="J8" s="175">
        <v>4</v>
      </c>
      <c r="K8" s="175">
        <v>4</v>
      </c>
      <c r="L8" s="175">
        <v>5</v>
      </c>
      <c r="M8" s="175">
        <v>6</v>
      </c>
      <c r="N8" s="175">
        <v>6</v>
      </c>
      <c r="O8" s="175">
        <v>6</v>
      </c>
      <c r="P8" s="175">
        <v>7</v>
      </c>
      <c r="Q8" s="181">
        <v>5</v>
      </c>
      <c r="R8" s="154"/>
    </row>
    <row r="9" spans="2:21" s="112" customFormat="1" ht="15.5">
      <c r="B9" s="170">
        <v>4</v>
      </c>
      <c r="C9" s="171" t="s">
        <v>19</v>
      </c>
      <c r="D9" s="172"/>
      <c r="E9" s="175">
        <f t="shared" si="0"/>
        <v>130</v>
      </c>
      <c r="F9" s="175">
        <v>6</v>
      </c>
      <c r="G9" s="175">
        <v>8</v>
      </c>
      <c r="H9" s="175">
        <v>12</v>
      </c>
      <c r="I9" s="175">
        <v>12</v>
      </c>
      <c r="J9" s="175">
        <v>12</v>
      </c>
      <c r="K9" s="175">
        <v>12</v>
      </c>
      <c r="L9" s="175">
        <v>12</v>
      </c>
      <c r="M9" s="175">
        <v>12</v>
      </c>
      <c r="N9" s="175">
        <v>12</v>
      </c>
      <c r="O9" s="175">
        <v>12</v>
      </c>
      <c r="P9" s="175">
        <v>12</v>
      </c>
      <c r="Q9" s="181">
        <v>8</v>
      </c>
      <c r="R9" s="151"/>
    </row>
    <row r="10" spans="2:21" s="112" customFormat="1" ht="15.5">
      <c r="B10" s="170">
        <v>5</v>
      </c>
      <c r="C10" s="171" t="s">
        <v>20</v>
      </c>
      <c r="D10" s="172"/>
      <c r="E10" s="175">
        <f t="shared" si="0"/>
        <v>130</v>
      </c>
      <c r="F10" s="175">
        <v>6</v>
      </c>
      <c r="G10" s="175">
        <v>8</v>
      </c>
      <c r="H10" s="175">
        <v>12</v>
      </c>
      <c r="I10" s="175">
        <v>12</v>
      </c>
      <c r="J10" s="175">
        <v>12</v>
      </c>
      <c r="K10" s="175">
        <v>12</v>
      </c>
      <c r="L10" s="175">
        <v>12</v>
      </c>
      <c r="M10" s="175">
        <v>12</v>
      </c>
      <c r="N10" s="175">
        <v>12</v>
      </c>
      <c r="O10" s="175">
        <v>12</v>
      </c>
      <c r="P10" s="175">
        <v>12</v>
      </c>
      <c r="Q10" s="181">
        <v>8</v>
      </c>
      <c r="R10" s="151"/>
    </row>
    <row r="11" spans="2:21" ht="15.5">
      <c r="B11" s="170">
        <v>6</v>
      </c>
      <c r="C11" s="171" t="s">
        <v>21</v>
      </c>
      <c r="D11" s="172"/>
      <c r="E11" s="175">
        <v>30</v>
      </c>
      <c r="F11" s="175">
        <v>2</v>
      </c>
      <c r="G11" s="175">
        <v>2</v>
      </c>
      <c r="H11" s="175">
        <v>2</v>
      </c>
      <c r="I11" s="175">
        <v>2</v>
      </c>
      <c r="J11" s="175">
        <v>2</v>
      </c>
      <c r="K11" s="175">
        <v>2</v>
      </c>
      <c r="L11" s="175">
        <v>2</v>
      </c>
      <c r="M11" s="175">
        <v>2</v>
      </c>
      <c r="N11" s="175">
        <v>4</v>
      </c>
      <c r="O11" s="175">
        <v>4</v>
      </c>
      <c r="P11" s="175">
        <v>4</v>
      </c>
      <c r="Q11" s="181">
        <v>2</v>
      </c>
      <c r="R11" s="154"/>
    </row>
    <row r="12" spans="2:21" ht="15.5">
      <c r="B12" s="170">
        <v>7</v>
      </c>
      <c r="C12" s="171" t="s">
        <v>22</v>
      </c>
      <c r="D12" s="172"/>
      <c r="E12" s="175">
        <v>126</v>
      </c>
      <c r="F12" s="175">
        <v>7</v>
      </c>
      <c r="G12" s="175">
        <v>7</v>
      </c>
      <c r="H12" s="175">
        <v>8</v>
      </c>
      <c r="I12" s="175">
        <v>12</v>
      </c>
      <c r="J12" s="175">
        <v>12</v>
      </c>
      <c r="K12" s="175">
        <v>12</v>
      </c>
      <c r="L12" s="175">
        <v>12</v>
      </c>
      <c r="M12" s="175">
        <v>12</v>
      </c>
      <c r="N12" s="175">
        <v>12</v>
      </c>
      <c r="O12" s="175">
        <v>12</v>
      </c>
      <c r="P12" s="175">
        <v>12</v>
      </c>
      <c r="Q12" s="181">
        <v>8</v>
      </c>
      <c r="R12" s="154"/>
    </row>
    <row r="13" spans="2:21" ht="15.5">
      <c r="B13" s="170">
        <v>8</v>
      </c>
      <c r="C13" s="171" t="s">
        <v>23</v>
      </c>
      <c r="D13" s="172"/>
      <c r="E13" s="173">
        <f t="shared" si="0"/>
        <v>130</v>
      </c>
      <c r="F13" s="173">
        <v>6</v>
      </c>
      <c r="G13" s="173">
        <v>8</v>
      </c>
      <c r="H13" s="173">
        <v>12</v>
      </c>
      <c r="I13" s="173">
        <v>12</v>
      </c>
      <c r="J13" s="173">
        <v>12</v>
      </c>
      <c r="K13" s="173">
        <v>12</v>
      </c>
      <c r="L13" s="173">
        <v>12</v>
      </c>
      <c r="M13" s="173">
        <v>12</v>
      </c>
      <c r="N13" s="173">
        <v>12</v>
      </c>
      <c r="O13" s="173">
        <v>12</v>
      </c>
      <c r="P13" s="173">
        <v>12</v>
      </c>
      <c r="Q13" s="180">
        <v>8</v>
      </c>
      <c r="R13" s="154"/>
    </row>
    <row r="14" spans="2:21" s="190" customFormat="1" ht="15.5">
      <c r="B14" s="170">
        <v>9</v>
      </c>
      <c r="C14" s="171" t="s">
        <v>24</v>
      </c>
      <c r="D14" s="172"/>
      <c r="E14" s="175">
        <v>88</v>
      </c>
      <c r="F14" s="175">
        <v>5</v>
      </c>
      <c r="G14" s="175">
        <v>5</v>
      </c>
      <c r="H14" s="175">
        <v>6</v>
      </c>
      <c r="I14" s="175">
        <v>8</v>
      </c>
      <c r="J14" s="175">
        <v>8</v>
      </c>
      <c r="K14" s="175">
        <v>8</v>
      </c>
      <c r="L14" s="175">
        <v>8</v>
      </c>
      <c r="M14" s="175">
        <v>8</v>
      </c>
      <c r="N14" s="175">
        <v>8</v>
      </c>
      <c r="O14" s="175">
        <v>8</v>
      </c>
      <c r="P14" s="175">
        <v>8</v>
      </c>
      <c r="Q14" s="181">
        <v>8</v>
      </c>
    </row>
    <row r="15" spans="2:21" s="190" customFormat="1" ht="15.5">
      <c r="B15" s="170">
        <v>10</v>
      </c>
      <c r="C15" s="171" t="s">
        <v>25</v>
      </c>
      <c r="D15" s="172"/>
      <c r="E15" s="175">
        <v>88</v>
      </c>
      <c r="F15" s="175">
        <v>5</v>
      </c>
      <c r="G15" s="175">
        <v>5</v>
      </c>
      <c r="H15" s="175">
        <v>6</v>
      </c>
      <c r="I15" s="175">
        <v>8</v>
      </c>
      <c r="J15" s="175">
        <v>8</v>
      </c>
      <c r="K15" s="175">
        <v>8</v>
      </c>
      <c r="L15" s="175">
        <v>8</v>
      </c>
      <c r="M15" s="175">
        <v>8</v>
      </c>
      <c r="N15" s="175">
        <v>8</v>
      </c>
      <c r="O15" s="175">
        <v>8</v>
      </c>
      <c r="P15" s="175">
        <v>8</v>
      </c>
      <c r="Q15" s="181">
        <v>8</v>
      </c>
    </row>
    <row r="16" spans="2:21" ht="15.5">
      <c r="B16" s="128">
        <v>11</v>
      </c>
      <c r="C16" s="129" t="s">
        <v>26</v>
      </c>
      <c r="D16" s="130"/>
      <c r="E16" s="131">
        <f t="shared" ref="E16" si="1">SUM(F16:Q16)</f>
        <v>130</v>
      </c>
      <c r="F16" s="131">
        <v>6</v>
      </c>
      <c r="G16" s="131">
        <v>8</v>
      </c>
      <c r="H16" s="131">
        <v>12</v>
      </c>
      <c r="I16" s="131">
        <v>12</v>
      </c>
      <c r="J16" s="131">
        <v>12</v>
      </c>
      <c r="K16" s="131">
        <v>12</v>
      </c>
      <c r="L16" s="131">
        <v>12</v>
      </c>
      <c r="M16" s="131">
        <v>12</v>
      </c>
      <c r="N16" s="131">
        <v>12</v>
      </c>
      <c r="O16" s="131">
        <v>12</v>
      </c>
      <c r="P16" s="131">
        <v>12</v>
      </c>
      <c r="Q16" s="138">
        <v>8</v>
      </c>
    </row>
    <row r="17" spans="2:18" ht="15.5">
      <c r="B17" s="170">
        <v>12</v>
      </c>
      <c r="C17" s="171" t="s">
        <v>27</v>
      </c>
      <c r="D17" s="172"/>
      <c r="E17" s="175">
        <f t="shared" ref="E17:E18" si="2">SUM(F17:Q17)</f>
        <v>70</v>
      </c>
      <c r="F17" s="175">
        <v>4</v>
      </c>
      <c r="G17" s="175">
        <v>4</v>
      </c>
      <c r="H17" s="175">
        <v>4</v>
      </c>
      <c r="I17" s="175">
        <v>5</v>
      </c>
      <c r="J17" s="175">
        <v>5</v>
      </c>
      <c r="K17" s="175">
        <v>6</v>
      </c>
      <c r="L17" s="175">
        <v>7</v>
      </c>
      <c r="M17" s="175">
        <v>7</v>
      </c>
      <c r="N17" s="175">
        <v>7</v>
      </c>
      <c r="O17" s="175">
        <v>7</v>
      </c>
      <c r="P17" s="175">
        <v>7</v>
      </c>
      <c r="Q17" s="181">
        <v>7</v>
      </c>
      <c r="R17" s="154"/>
    </row>
    <row r="18" spans="2:18" ht="15.5">
      <c r="B18" s="170">
        <v>13</v>
      </c>
      <c r="C18" s="171" t="s">
        <v>28</v>
      </c>
      <c r="D18" s="172"/>
      <c r="E18" s="175">
        <f t="shared" si="2"/>
        <v>59</v>
      </c>
      <c r="F18" s="175">
        <v>4</v>
      </c>
      <c r="G18" s="175">
        <v>5</v>
      </c>
      <c r="H18" s="175">
        <v>5</v>
      </c>
      <c r="I18" s="175">
        <v>5</v>
      </c>
      <c r="J18" s="175">
        <v>5</v>
      </c>
      <c r="K18" s="175">
        <v>5</v>
      </c>
      <c r="L18" s="175">
        <v>5</v>
      </c>
      <c r="M18" s="175">
        <v>5</v>
      </c>
      <c r="N18" s="175">
        <v>5</v>
      </c>
      <c r="O18" s="175">
        <v>5</v>
      </c>
      <c r="P18" s="175">
        <v>5</v>
      </c>
      <c r="Q18" s="181">
        <v>5</v>
      </c>
      <c r="R18" s="154"/>
    </row>
    <row r="19" spans="2:18" ht="15.5">
      <c r="B19" s="170">
        <v>14</v>
      </c>
      <c r="C19" s="171" t="s">
        <v>29</v>
      </c>
      <c r="D19" s="172"/>
      <c r="E19" s="175">
        <v>60</v>
      </c>
      <c r="F19" s="175">
        <v>3</v>
      </c>
      <c r="G19" s="175">
        <v>4</v>
      </c>
      <c r="H19" s="175">
        <v>4</v>
      </c>
      <c r="I19" s="175">
        <v>4</v>
      </c>
      <c r="J19" s="175">
        <v>4</v>
      </c>
      <c r="K19" s="175">
        <v>5</v>
      </c>
      <c r="L19" s="175">
        <v>5</v>
      </c>
      <c r="M19" s="175">
        <v>5</v>
      </c>
      <c r="N19" s="175">
        <v>6</v>
      </c>
      <c r="O19" s="175">
        <v>7</v>
      </c>
      <c r="P19" s="175">
        <v>8</v>
      </c>
      <c r="Q19" s="181">
        <v>5</v>
      </c>
      <c r="R19" s="154"/>
    </row>
    <row r="20" spans="2:18" ht="15.5">
      <c r="B20" s="170">
        <v>15</v>
      </c>
      <c r="C20" s="171" t="s">
        <v>30</v>
      </c>
      <c r="D20" s="172"/>
      <c r="E20" s="175">
        <v>60</v>
      </c>
      <c r="F20" s="175">
        <v>3</v>
      </c>
      <c r="G20" s="175">
        <v>4</v>
      </c>
      <c r="H20" s="175">
        <v>4</v>
      </c>
      <c r="I20" s="175">
        <v>4</v>
      </c>
      <c r="J20" s="175">
        <v>4</v>
      </c>
      <c r="K20" s="175">
        <v>5</v>
      </c>
      <c r="L20" s="175">
        <v>5</v>
      </c>
      <c r="M20" s="175">
        <v>5</v>
      </c>
      <c r="N20" s="175">
        <v>6</v>
      </c>
      <c r="O20" s="175">
        <v>7</v>
      </c>
      <c r="P20" s="175">
        <v>8</v>
      </c>
      <c r="Q20" s="181">
        <v>5</v>
      </c>
      <c r="R20" s="154"/>
    </row>
    <row r="21" spans="2:18" ht="15.5">
      <c r="B21" s="170">
        <v>16</v>
      </c>
      <c r="C21" s="171" t="s">
        <v>31</v>
      </c>
      <c r="D21" s="172"/>
      <c r="E21" s="175">
        <v>85</v>
      </c>
      <c r="F21" s="175">
        <v>4</v>
      </c>
      <c r="G21" s="175">
        <v>5</v>
      </c>
      <c r="H21" s="175">
        <v>5</v>
      </c>
      <c r="I21" s="175">
        <v>7</v>
      </c>
      <c r="J21" s="175">
        <v>8</v>
      </c>
      <c r="K21" s="175">
        <v>8</v>
      </c>
      <c r="L21" s="175">
        <v>8</v>
      </c>
      <c r="M21" s="175">
        <v>8</v>
      </c>
      <c r="N21" s="175">
        <v>8</v>
      </c>
      <c r="O21" s="175">
        <v>8</v>
      </c>
      <c r="P21" s="175">
        <v>8</v>
      </c>
      <c r="Q21" s="181">
        <v>8</v>
      </c>
      <c r="R21" s="154"/>
    </row>
    <row r="22" spans="2:18" ht="15.5">
      <c r="B22" s="170">
        <v>17</v>
      </c>
      <c r="C22" s="171" t="s">
        <v>151</v>
      </c>
      <c r="D22" s="172"/>
      <c r="E22" s="175">
        <v>60</v>
      </c>
      <c r="F22" s="175">
        <v>3</v>
      </c>
      <c r="G22" s="175">
        <v>4</v>
      </c>
      <c r="H22" s="175">
        <v>4</v>
      </c>
      <c r="I22" s="175">
        <v>4</v>
      </c>
      <c r="J22" s="175">
        <v>4</v>
      </c>
      <c r="K22" s="175">
        <v>5</v>
      </c>
      <c r="L22" s="175">
        <v>5</v>
      </c>
      <c r="M22" s="175">
        <v>5</v>
      </c>
      <c r="N22" s="175">
        <v>6</v>
      </c>
      <c r="O22" s="175">
        <v>7</v>
      </c>
      <c r="P22" s="175">
        <v>8</v>
      </c>
      <c r="Q22" s="181">
        <v>5</v>
      </c>
      <c r="R22" s="154"/>
    </row>
    <row r="23" spans="2:18" ht="15.5">
      <c r="B23" s="170">
        <v>18</v>
      </c>
      <c r="C23" s="171" t="s">
        <v>33</v>
      </c>
      <c r="D23" s="172"/>
      <c r="E23" s="175">
        <f t="shared" ref="E23" si="3">SUM(F23:Q23)</f>
        <v>60</v>
      </c>
      <c r="F23" s="175">
        <v>4</v>
      </c>
      <c r="G23" s="175">
        <v>4</v>
      </c>
      <c r="H23" s="175">
        <v>5</v>
      </c>
      <c r="I23" s="175">
        <v>5</v>
      </c>
      <c r="J23" s="175">
        <v>6</v>
      </c>
      <c r="K23" s="175">
        <v>6</v>
      </c>
      <c r="L23" s="175">
        <v>6</v>
      </c>
      <c r="M23" s="175">
        <v>6</v>
      </c>
      <c r="N23" s="175">
        <v>5</v>
      </c>
      <c r="O23" s="175">
        <v>5</v>
      </c>
      <c r="P23" s="175">
        <v>4</v>
      </c>
      <c r="Q23" s="181">
        <v>4</v>
      </c>
      <c r="R23" s="154"/>
    </row>
    <row r="24" spans="2:18" ht="15.5">
      <c r="B24" s="170">
        <v>19</v>
      </c>
      <c r="C24" s="171" t="s">
        <v>34</v>
      </c>
      <c r="D24" s="172"/>
      <c r="E24" s="175">
        <v>88</v>
      </c>
      <c r="F24" s="175">
        <v>5</v>
      </c>
      <c r="G24" s="175">
        <v>5</v>
      </c>
      <c r="H24" s="175">
        <v>6</v>
      </c>
      <c r="I24" s="175">
        <v>8</v>
      </c>
      <c r="J24" s="175">
        <v>8</v>
      </c>
      <c r="K24" s="175">
        <v>8</v>
      </c>
      <c r="L24" s="175">
        <v>8</v>
      </c>
      <c r="M24" s="175">
        <v>8</v>
      </c>
      <c r="N24" s="175">
        <v>8</v>
      </c>
      <c r="O24" s="175">
        <v>8</v>
      </c>
      <c r="P24" s="175">
        <v>8</v>
      </c>
      <c r="Q24" s="181">
        <v>8</v>
      </c>
      <c r="R24" s="154"/>
    </row>
    <row r="25" spans="2:18" ht="16" thickBot="1">
      <c r="B25" s="133">
        <v>20</v>
      </c>
      <c r="C25" s="134" t="s">
        <v>152</v>
      </c>
      <c r="D25" s="130"/>
      <c r="E25" s="149">
        <f t="shared" si="0"/>
        <v>0</v>
      </c>
      <c r="F25" s="149">
        <v>0</v>
      </c>
      <c r="G25" s="149">
        <v>0</v>
      </c>
      <c r="H25" s="149">
        <v>0</v>
      </c>
      <c r="I25" s="149">
        <v>0</v>
      </c>
      <c r="J25" s="149">
        <v>0</v>
      </c>
      <c r="K25" s="149">
        <v>0</v>
      </c>
      <c r="L25" s="149">
        <v>0</v>
      </c>
      <c r="M25" s="149">
        <v>0</v>
      </c>
      <c r="N25" s="149">
        <v>0</v>
      </c>
      <c r="O25" s="149">
        <v>0</v>
      </c>
      <c r="P25" s="149">
        <v>0</v>
      </c>
      <c r="Q25" s="150">
        <v>0</v>
      </c>
    </row>
    <row r="26" spans="2:18">
      <c r="B26" s="379" t="s">
        <v>153</v>
      </c>
      <c r="C26" s="380"/>
      <c r="D26" s="148">
        <f>+D6+D7+D8+D9+D10+D11+D12+D13+D14+D15+D16+D17+D18+D19+D20+D21+D22+D23+D24+D25</f>
        <v>0</v>
      </c>
      <c r="E26" s="148">
        <f>SUM(E6:E25)</f>
        <v>1714</v>
      </c>
      <c r="F26" s="148">
        <f t="shared" ref="F26:Q26" si="4">SUM(F6:F25)</f>
        <v>88</v>
      </c>
      <c r="G26" s="148">
        <f t="shared" si="4"/>
        <v>107</v>
      </c>
      <c r="H26" s="148">
        <f t="shared" si="4"/>
        <v>136</v>
      </c>
      <c r="I26" s="148">
        <f t="shared" si="4"/>
        <v>148</v>
      </c>
      <c r="J26" s="148">
        <f t="shared" si="4"/>
        <v>150</v>
      </c>
      <c r="K26" s="148">
        <f t="shared" si="4"/>
        <v>154</v>
      </c>
      <c r="L26" s="148">
        <f t="shared" si="4"/>
        <v>156</v>
      </c>
      <c r="M26" s="148">
        <f t="shared" si="4"/>
        <v>157</v>
      </c>
      <c r="N26" s="148">
        <f t="shared" si="4"/>
        <v>161</v>
      </c>
      <c r="O26" s="148">
        <f t="shared" si="4"/>
        <v>164</v>
      </c>
      <c r="P26" s="148">
        <f t="shared" si="4"/>
        <v>167</v>
      </c>
      <c r="Q26" s="148">
        <f t="shared" si="4"/>
        <v>126</v>
      </c>
      <c r="R26" s="183">
        <f>SUM(F26:Q26)</f>
        <v>1714</v>
      </c>
    </row>
    <row r="27" spans="2:18" s="112" customFormat="1" ht="15" thickBot="1">
      <c r="D27" s="113"/>
      <c r="F27" s="113"/>
      <c r="G27" s="113"/>
      <c r="H27" s="113"/>
      <c r="I27" s="113"/>
      <c r="J27" s="113"/>
      <c r="K27" s="113"/>
      <c r="L27" s="113"/>
      <c r="M27" s="113"/>
      <c r="N27" s="113"/>
      <c r="O27" s="113"/>
      <c r="P27" s="113"/>
      <c r="Q27" s="113"/>
      <c r="R27" s="151"/>
    </row>
    <row r="28" spans="2:18" ht="33" customHeight="1">
      <c r="B28" s="112"/>
      <c r="C28" s="383" t="s">
        <v>154</v>
      </c>
      <c r="D28" s="406" t="s">
        <v>172</v>
      </c>
      <c r="E28" s="407"/>
      <c r="F28" s="407"/>
      <c r="G28" s="407"/>
      <c r="H28" s="407"/>
      <c r="I28" s="407"/>
      <c r="J28" s="407"/>
      <c r="K28" s="407"/>
      <c r="L28" s="407"/>
      <c r="M28" s="407"/>
      <c r="N28" s="407"/>
      <c r="O28" s="407"/>
      <c r="P28" s="407"/>
      <c r="Q28" s="408"/>
    </row>
    <row r="29" spans="2:18" ht="33.75" customHeight="1" thickBot="1">
      <c r="B29" s="112"/>
      <c r="C29" s="384"/>
      <c r="D29" s="396" t="s">
        <v>173</v>
      </c>
      <c r="E29" s="397"/>
      <c r="F29" s="397"/>
      <c r="G29" s="397"/>
      <c r="H29" s="397"/>
      <c r="I29" s="397"/>
      <c r="J29" s="397"/>
      <c r="K29" s="397"/>
      <c r="L29" s="397"/>
      <c r="M29" s="397"/>
      <c r="N29" s="397"/>
      <c r="O29" s="397"/>
      <c r="P29" s="397"/>
      <c r="Q29" s="398"/>
    </row>
    <row r="30" spans="2:18" s="112" customFormat="1">
      <c r="D30" s="113"/>
      <c r="F30" s="113"/>
      <c r="G30" s="113"/>
      <c r="H30" s="113"/>
      <c r="I30" s="113"/>
      <c r="J30" s="113"/>
      <c r="K30" s="113"/>
      <c r="L30" s="113"/>
      <c r="M30" s="113"/>
      <c r="N30" s="113"/>
      <c r="O30" s="113"/>
      <c r="P30" s="113"/>
      <c r="Q30" s="113"/>
      <c r="R30" s="151"/>
    </row>
    <row r="31" spans="2:18" s="112" customFormat="1">
      <c r="D31" s="113"/>
      <c r="F31" s="113"/>
      <c r="G31" s="113"/>
      <c r="H31" s="113"/>
      <c r="I31" s="113"/>
      <c r="J31" s="113"/>
      <c r="K31" s="113"/>
      <c r="L31" s="113"/>
      <c r="M31" s="113"/>
      <c r="N31" s="113"/>
      <c r="O31" s="113"/>
      <c r="P31" s="113"/>
      <c r="Q31" s="113"/>
      <c r="R31" s="151"/>
    </row>
    <row r="32" spans="2:18" s="112" customFormat="1">
      <c r="D32" s="113"/>
      <c r="F32" s="113"/>
      <c r="G32" s="113"/>
      <c r="H32" s="113"/>
      <c r="I32" s="113"/>
      <c r="J32" s="113"/>
      <c r="K32" s="113"/>
      <c r="L32" s="113"/>
      <c r="M32" s="113"/>
      <c r="N32" s="113"/>
      <c r="O32" s="113"/>
      <c r="P32" s="113"/>
      <c r="Q32" s="113"/>
      <c r="R32" s="151"/>
    </row>
    <row r="33" spans="4:18" s="112" customFormat="1">
      <c r="D33" s="113"/>
      <c r="F33" s="113"/>
      <c r="G33" s="113"/>
      <c r="H33" s="113"/>
      <c r="I33" s="113"/>
      <c r="J33" s="113"/>
      <c r="K33" s="113"/>
      <c r="L33" s="113"/>
      <c r="M33" s="113"/>
      <c r="N33" s="113"/>
      <c r="O33" s="113"/>
      <c r="P33" s="113"/>
      <c r="Q33" s="113"/>
      <c r="R33" s="151"/>
    </row>
    <row r="34" spans="4:18" s="112" customFormat="1">
      <c r="D34" s="113"/>
      <c r="F34" s="113"/>
      <c r="G34" s="113"/>
      <c r="H34" s="113"/>
      <c r="I34" s="113"/>
      <c r="J34" s="113"/>
      <c r="K34" s="113"/>
      <c r="L34" s="113"/>
      <c r="M34" s="113"/>
      <c r="N34" s="113"/>
      <c r="O34" s="113"/>
      <c r="P34" s="113"/>
      <c r="Q34" s="113"/>
      <c r="R34" s="151"/>
    </row>
    <row r="35" spans="4:18" s="112" customFormat="1">
      <c r="D35" s="113"/>
      <c r="F35" s="113"/>
      <c r="G35" s="113"/>
      <c r="H35" s="113"/>
      <c r="I35" s="113"/>
      <c r="J35" s="113"/>
      <c r="K35" s="113"/>
      <c r="L35" s="113"/>
      <c r="M35" s="113"/>
      <c r="N35" s="113"/>
      <c r="O35" s="113"/>
      <c r="P35" s="113"/>
      <c r="Q35" s="113"/>
      <c r="R35" s="151"/>
    </row>
    <row r="36" spans="4:18" s="112" customFormat="1">
      <c r="D36" s="113"/>
      <c r="F36" s="113"/>
      <c r="G36" s="113"/>
      <c r="H36" s="113"/>
      <c r="I36" s="113"/>
      <c r="J36" s="113"/>
      <c r="K36" s="113"/>
      <c r="L36" s="113"/>
      <c r="M36" s="113"/>
      <c r="N36" s="113"/>
      <c r="O36" s="113"/>
      <c r="P36" s="113"/>
      <c r="Q36" s="113"/>
      <c r="R36" s="151"/>
    </row>
    <row r="37" spans="4:18" s="112" customFormat="1">
      <c r="D37" s="113"/>
      <c r="F37" s="113"/>
      <c r="G37" s="113"/>
      <c r="H37" s="113"/>
      <c r="I37" s="113"/>
      <c r="J37" s="113"/>
      <c r="K37" s="113"/>
      <c r="L37" s="113"/>
      <c r="M37" s="113"/>
      <c r="N37" s="113"/>
      <c r="O37" s="113"/>
      <c r="P37" s="113"/>
      <c r="Q37" s="113"/>
      <c r="R37" s="151"/>
    </row>
    <row r="38" spans="4:18" s="112" customFormat="1">
      <c r="D38" s="113"/>
      <c r="F38" s="113"/>
      <c r="G38" s="113"/>
      <c r="H38" s="113"/>
      <c r="I38" s="113"/>
      <c r="J38" s="113"/>
      <c r="K38" s="113"/>
      <c r="L38" s="113"/>
      <c r="M38" s="113"/>
      <c r="N38" s="113"/>
      <c r="O38" s="113"/>
      <c r="P38" s="113"/>
      <c r="Q38" s="113"/>
      <c r="R38" s="151"/>
    </row>
    <row r="39" spans="4:18" s="112" customFormat="1">
      <c r="D39" s="113"/>
      <c r="F39" s="113"/>
      <c r="G39" s="113"/>
      <c r="H39" s="113"/>
      <c r="I39" s="113"/>
      <c r="J39" s="113"/>
      <c r="K39" s="113"/>
      <c r="L39" s="113"/>
      <c r="M39" s="113"/>
      <c r="N39" s="113"/>
      <c r="O39" s="113"/>
      <c r="P39" s="113"/>
      <c r="Q39" s="113"/>
      <c r="R39" s="151"/>
    </row>
    <row r="40" spans="4:18" s="112" customFormat="1">
      <c r="D40" s="113"/>
      <c r="F40" s="113"/>
      <c r="G40" s="113"/>
      <c r="H40" s="113"/>
      <c r="I40" s="113"/>
      <c r="J40" s="113"/>
      <c r="K40" s="113"/>
      <c r="L40" s="113"/>
      <c r="M40" s="113"/>
      <c r="N40" s="113"/>
      <c r="O40" s="113"/>
      <c r="P40" s="113"/>
      <c r="Q40" s="113"/>
      <c r="R40" s="151"/>
    </row>
    <row r="41" spans="4:18" s="112" customFormat="1">
      <c r="D41" s="113"/>
      <c r="F41" s="113"/>
      <c r="G41" s="113"/>
      <c r="H41" s="113"/>
      <c r="I41" s="113"/>
      <c r="J41" s="113"/>
      <c r="K41" s="113"/>
      <c r="L41" s="113"/>
      <c r="M41" s="113"/>
      <c r="N41" s="113"/>
      <c r="O41" s="113"/>
      <c r="P41" s="113"/>
      <c r="Q41" s="113"/>
      <c r="R41" s="151"/>
    </row>
    <row r="42" spans="4:18" s="112" customFormat="1">
      <c r="D42" s="113"/>
      <c r="F42" s="113"/>
      <c r="G42" s="113"/>
      <c r="H42" s="113"/>
      <c r="I42" s="113"/>
      <c r="J42" s="113"/>
      <c r="K42" s="113"/>
      <c r="L42" s="113"/>
      <c r="M42" s="113"/>
      <c r="N42" s="113"/>
      <c r="O42" s="113"/>
      <c r="P42" s="113"/>
      <c r="Q42" s="113"/>
      <c r="R42" s="151"/>
    </row>
    <row r="43" spans="4:18" s="112" customFormat="1">
      <c r="D43" s="113"/>
      <c r="F43" s="113"/>
      <c r="G43" s="113"/>
      <c r="H43" s="113"/>
      <c r="I43" s="113"/>
      <c r="J43" s="113"/>
      <c r="K43" s="113"/>
      <c r="L43" s="113"/>
      <c r="M43" s="113"/>
      <c r="N43" s="113"/>
      <c r="O43" s="113"/>
      <c r="P43" s="113"/>
      <c r="Q43" s="113"/>
      <c r="R43" s="151"/>
    </row>
    <row r="44" spans="4:18" s="112" customFormat="1">
      <c r="D44" s="113"/>
      <c r="F44" s="113"/>
      <c r="G44" s="113"/>
      <c r="H44" s="113"/>
      <c r="I44" s="113"/>
      <c r="J44" s="113"/>
      <c r="K44" s="113"/>
      <c r="L44" s="113"/>
      <c r="M44" s="113"/>
      <c r="N44" s="113"/>
      <c r="O44" s="113"/>
      <c r="P44" s="113"/>
      <c r="Q44" s="113"/>
      <c r="R44" s="151"/>
    </row>
    <row r="45" spans="4:18" s="112" customFormat="1">
      <c r="D45" s="113"/>
      <c r="F45" s="113"/>
      <c r="G45" s="113"/>
      <c r="H45" s="113"/>
      <c r="I45" s="113"/>
      <c r="J45" s="113"/>
      <c r="K45" s="113"/>
      <c r="L45" s="113"/>
      <c r="M45" s="113"/>
      <c r="N45" s="113"/>
      <c r="O45" s="113"/>
      <c r="P45" s="113"/>
      <c r="Q45" s="113"/>
      <c r="R45" s="151"/>
    </row>
    <row r="46" spans="4:18" s="112" customFormat="1">
      <c r="D46" s="113"/>
      <c r="F46" s="113"/>
      <c r="G46" s="113"/>
      <c r="H46" s="113"/>
      <c r="I46" s="113"/>
      <c r="J46" s="113"/>
      <c r="K46" s="113"/>
      <c r="L46" s="113"/>
      <c r="M46" s="113"/>
      <c r="N46" s="113"/>
      <c r="O46" s="113"/>
      <c r="P46" s="113"/>
      <c r="Q46" s="113"/>
      <c r="R46" s="151"/>
    </row>
    <row r="47" spans="4:18" s="112" customFormat="1">
      <c r="D47" s="113"/>
      <c r="F47" s="113"/>
      <c r="G47" s="113"/>
      <c r="H47" s="113"/>
      <c r="I47" s="113"/>
      <c r="J47" s="113"/>
      <c r="K47" s="113"/>
      <c r="L47" s="113"/>
      <c r="M47" s="113"/>
      <c r="N47" s="113"/>
      <c r="O47" s="113"/>
      <c r="P47" s="113"/>
      <c r="Q47" s="113"/>
      <c r="R47" s="151"/>
    </row>
    <row r="48" spans="4:18" s="112" customFormat="1">
      <c r="D48" s="113"/>
      <c r="F48" s="113"/>
      <c r="G48" s="113"/>
      <c r="H48" s="113"/>
      <c r="I48" s="113"/>
      <c r="J48" s="113"/>
      <c r="K48" s="113"/>
      <c r="L48" s="113"/>
      <c r="M48" s="113"/>
      <c r="N48" s="113"/>
      <c r="O48" s="113"/>
      <c r="P48" s="113"/>
      <c r="Q48" s="113"/>
      <c r="R48" s="151"/>
    </row>
    <row r="49" spans="4:18" s="112" customFormat="1">
      <c r="D49" s="113"/>
      <c r="F49" s="113"/>
      <c r="G49" s="113"/>
      <c r="H49" s="113"/>
      <c r="I49" s="113"/>
      <c r="J49" s="113"/>
      <c r="K49" s="113"/>
      <c r="L49" s="113"/>
      <c r="M49" s="113"/>
      <c r="N49" s="113"/>
      <c r="O49" s="113"/>
      <c r="P49" s="113"/>
      <c r="Q49" s="113"/>
      <c r="R49" s="151"/>
    </row>
    <row r="50" spans="4:18" s="112" customFormat="1">
      <c r="D50" s="113"/>
      <c r="F50" s="113"/>
      <c r="G50" s="113"/>
      <c r="H50" s="113"/>
      <c r="I50" s="113"/>
      <c r="J50" s="113"/>
      <c r="K50" s="113"/>
      <c r="L50" s="113"/>
      <c r="M50" s="113"/>
      <c r="N50" s="113"/>
      <c r="O50" s="113"/>
      <c r="P50" s="113"/>
      <c r="Q50" s="113"/>
      <c r="R50" s="151"/>
    </row>
    <row r="51" spans="4:18" s="112" customFormat="1">
      <c r="D51" s="113"/>
      <c r="F51" s="113"/>
      <c r="G51" s="113"/>
      <c r="H51" s="113"/>
      <c r="I51" s="113"/>
      <c r="J51" s="113"/>
      <c r="K51" s="113"/>
      <c r="L51" s="113"/>
      <c r="M51" s="113"/>
      <c r="N51" s="113"/>
      <c r="O51" s="113"/>
      <c r="P51" s="113"/>
      <c r="Q51" s="113"/>
      <c r="R51" s="151"/>
    </row>
    <row r="52" spans="4:18" s="112" customFormat="1">
      <c r="D52" s="113"/>
      <c r="F52" s="113"/>
      <c r="G52" s="113"/>
      <c r="H52" s="113"/>
      <c r="I52" s="113"/>
      <c r="J52" s="113"/>
      <c r="K52" s="113"/>
      <c r="L52" s="113"/>
      <c r="M52" s="113"/>
      <c r="N52" s="113"/>
      <c r="O52" s="113"/>
      <c r="P52" s="113"/>
      <c r="Q52" s="113"/>
      <c r="R52" s="151"/>
    </row>
    <row r="53" spans="4:18" s="112" customFormat="1">
      <c r="D53" s="113"/>
      <c r="F53" s="113"/>
      <c r="G53" s="113"/>
      <c r="H53" s="113"/>
      <c r="I53" s="113"/>
      <c r="J53" s="113"/>
      <c r="K53" s="113"/>
      <c r="L53" s="113"/>
      <c r="M53" s="113"/>
      <c r="N53" s="113"/>
      <c r="O53" s="113"/>
      <c r="P53" s="113"/>
      <c r="Q53" s="113"/>
      <c r="R53" s="151"/>
    </row>
    <row r="54" spans="4:18" s="112" customFormat="1">
      <c r="D54" s="113"/>
      <c r="F54" s="113"/>
      <c r="G54" s="113"/>
      <c r="H54" s="113"/>
      <c r="I54" s="113"/>
      <c r="J54" s="113"/>
      <c r="K54" s="113"/>
      <c r="L54" s="113"/>
      <c r="M54" s="113"/>
      <c r="N54" s="113"/>
      <c r="O54" s="113"/>
      <c r="P54" s="113"/>
      <c r="Q54" s="113"/>
      <c r="R54" s="151"/>
    </row>
    <row r="55" spans="4:18" s="112" customFormat="1">
      <c r="D55" s="113"/>
      <c r="F55" s="113"/>
      <c r="G55" s="113"/>
      <c r="H55" s="113"/>
      <c r="I55" s="113"/>
      <c r="J55" s="113"/>
      <c r="K55" s="113"/>
      <c r="L55" s="113"/>
      <c r="M55" s="113"/>
      <c r="N55" s="113"/>
      <c r="O55" s="113"/>
      <c r="P55" s="113"/>
      <c r="Q55" s="113"/>
      <c r="R55" s="151"/>
    </row>
  </sheetData>
  <mergeCells count="11">
    <mergeCell ref="C28:C29"/>
    <mergeCell ref="B2:Q2"/>
    <mergeCell ref="C3:Q3"/>
    <mergeCell ref="B4:B5"/>
    <mergeCell ref="C4:C5"/>
    <mergeCell ref="D4:D5"/>
    <mergeCell ref="E4:E5"/>
    <mergeCell ref="F4:Q4"/>
    <mergeCell ref="D28:Q28"/>
    <mergeCell ref="D29:Q29"/>
    <mergeCell ref="B26:C26"/>
  </mergeCells>
  <pageMargins left="0.7" right="0.7" top="0.75" bottom="0.75" header="0.3" footer="0.3"/>
  <pageSetup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vt:i4>
      </vt:variant>
    </vt:vector>
  </HeadingPairs>
  <TitlesOfParts>
    <vt:vector size="16" baseType="lpstr">
      <vt:lpstr>Operativos</vt:lpstr>
      <vt:lpstr>GPTL - GCI</vt:lpstr>
      <vt:lpstr>IVC</vt:lpstr>
      <vt:lpstr>Impulsos procesales</vt:lpstr>
      <vt:lpstr>Fallos</vt:lpstr>
      <vt:lpstr>A. Adtivas Terminadas</vt:lpstr>
      <vt:lpstr>A. Adtivas Primera Instancia</vt:lpstr>
      <vt:lpstr>Espacio Público</vt:lpstr>
      <vt:lpstr>Actividad Económica</vt:lpstr>
      <vt:lpstr>Obras y Urbanismo</vt:lpstr>
      <vt:lpstr>Act.Adtivas Terminadas</vt:lpstr>
      <vt:lpstr>Act.Adtivas Primera Instancia</vt:lpstr>
      <vt:lpstr>PROPUESTA DE AJUSTE</vt:lpstr>
      <vt:lpstr>Cerros</vt:lpstr>
      <vt:lpstr>Río</vt:lpstr>
      <vt:lpstr>Operativos!Área_de_impresión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2020-12-30T20:59:30Z</dcterms:modified>
</cp:coreProperties>
</file>