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5"/>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4" documentId="8_{699DE408-9F1D-4183-A08A-FACEE3AEAB9E}" xr6:coauthVersionLast="47" xr6:coauthVersionMax="47" xr10:uidLastSave="{745752AA-A2CF-440A-B325-C265FB271F6C}"/>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Formato!$A$11:$DV$26</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6" i="4" l="1"/>
  <c r="M18" i="4"/>
  <c r="AD14" i="4"/>
  <c r="AF14" i="4" s="1"/>
  <c r="Y14" i="4"/>
  <c r="T14" i="4"/>
  <c r="M14" i="4"/>
  <c r="AJ14" i="4" s="1"/>
  <c r="AD13" i="4"/>
  <c r="AF13" i="4" s="1"/>
  <c r="Y13" i="4"/>
  <c r="T13" i="4"/>
  <c r="M13" i="4"/>
  <c r="AJ13" i="4" s="1"/>
  <c r="AJ19" i="4" l="1"/>
  <c r="AI22" i="4" l="1"/>
  <c r="AJ22" i="4" s="1"/>
  <c r="AI21" i="4"/>
  <c r="AJ21" i="4" s="1"/>
  <c r="AI18" i="4"/>
  <c r="AJ18" i="4" s="1"/>
  <c r="AI15" i="4"/>
  <c r="AJ15" i="4" s="1"/>
  <c r="AI17" i="4"/>
  <c r="AJ17" i="4" s="1"/>
  <c r="AJ12" i="4"/>
  <c r="AD25" i="4"/>
  <c r="AF25" i="4" s="1"/>
  <c r="AD24" i="4"/>
  <c r="AF24" i="4" s="1"/>
  <c r="AD23" i="4"/>
  <c r="AF23" i="4" s="1"/>
  <c r="AD22" i="4"/>
  <c r="AF22" i="4" s="1"/>
  <c r="AD21" i="4"/>
  <c r="AF21" i="4" s="1"/>
  <c r="AD20" i="4"/>
  <c r="AF20" i="4" s="1"/>
  <c r="AD19" i="4"/>
  <c r="AF19" i="4" s="1"/>
  <c r="AD18" i="4"/>
  <c r="AF18" i="4" s="1"/>
  <c r="AD17" i="4"/>
  <c r="AF17" i="4" s="1"/>
  <c r="AD16" i="4"/>
  <c r="AF16" i="4" s="1"/>
  <c r="AD15" i="4"/>
  <c r="AF15" i="4" s="1"/>
  <c r="AD12" i="4"/>
  <c r="AF12" i="4" s="1"/>
  <c r="Y25" i="4"/>
  <c r="Y24" i="4"/>
  <c r="AA24" i="4" s="1"/>
  <c r="Y23" i="4"/>
  <c r="AA23" i="4" s="1"/>
  <c r="Y22" i="4"/>
  <c r="Y21" i="4"/>
  <c r="Y20" i="4"/>
  <c r="Y19" i="4"/>
  <c r="Y18" i="4"/>
  <c r="Y17" i="4"/>
  <c r="AA17" i="4" s="1"/>
  <c r="Y16" i="4"/>
  <c r="AA16" i="4" s="1"/>
  <c r="Y15" i="4"/>
  <c r="Y12" i="4"/>
  <c r="AA12" i="4" s="1"/>
  <c r="AA26" i="4" s="1"/>
  <c r="T25" i="4"/>
  <c r="V25" i="4" s="1"/>
  <c r="T24" i="4"/>
  <c r="T23" i="4"/>
  <c r="T22" i="4"/>
  <c r="V22" i="4" s="1"/>
  <c r="T21" i="4"/>
  <c r="V21" i="4" s="1"/>
  <c r="T20" i="4"/>
  <c r="T19" i="4"/>
  <c r="V19" i="4" s="1"/>
  <c r="T18" i="4"/>
  <c r="V18" i="4" s="1"/>
  <c r="T17" i="4"/>
  <c r="V17" i="4" s="1"/>
  <c r="T16" i="4"/>
  <c r="V16" i="4" s="1"/>
  <c r="T15" i="4"/>
  <c r="T12" i="4"/>
  <c r="O25" i="4"/>
  <c r="O24" i="4"/>
  <c r="O23" i="4"/>
  <c r="O22" i="4"/>
  <c r="O21" i="4"/>
  <c r="O20" i="4"/>
  <c r="O19" i="4"/>
  <c r="O18" i="4"/>
  <c r="O17" i="4"/>
  <c r="Q17" i="4" s="1"/>
  <c r="O16" i="4"/>
  <c r="O15" i="4"/>
  <c r="Q15" i="4" s="1"/>
  <c r="O12" i="4"/>
  <c r="AJ25" i="4"/>
  <c r="AJ24" i="4"/>
  <c r="AJ23" i="4"/>
  <c r="AJ20" i="4"/>
  <c r="Q26" i="4" l="1"/>
  <c r="V26" i="4"/>
  <c r="AJ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rgb="FF000000"/>
            <rFont val="Tahoma"/>
            <family val="2"/>
          </rPr>
          <t xml:space="preserve">Indique la magnitud ejecutada acumulada para la vigencia </t>
        </r>
      </text>
    </comment>
    <comment ref="AJ10" authorId="0" shapeId="0" xr:uid="{C76AE1C2-3CAD-4D09-B96F-D1D357FDE658}">
      <text>
        <r>
          <rPr>
            <b/>
            <sz val="9"/>
            <color rgb="FF000000"/>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rgb="FF000000"/>
            <rFont val="Tahoma"/>
            <family val="2"/>
          </rPr>
          <t xml:space="preserve">Es la descripción detallada de los avances y logros obtenidos con la ejecución de la meta, que permite rendir cuentas sobre la gestión adelantada, en un lenguaje claro y concreto.
</t>
        </r>
        <r>
          <rPr>
            <b/>
            <sz val="9"/>
            <color rgb="FF000000"/>
            <rFont val="Tahoma"/>
            <family val="2"/>
          </rPr>
          <t xml:space="preserve">
</t>
        </r>
        <r>
          <rPr>
            <b/>
            <sz val="9"/>
            <color rgb="FF000000"/>
            <rFont val="Tahoma"/>
            <family val="2"/>
          </rPr>
          <t xml:space="preserve">NOTA 1: No es suficiente con indicar que se logró o cumplió con lo programado. 
</t>
        </r>
        <r>
          <rPr>
            <b/>
            <sz val="9"/>
            <color rgb="FF000000"/>
            <rFont val="Tahoma"/>
            <family val="2"/>
          </rPr>
          <t>NOTA 2: Tener en cuenta buena redacción y ortografía</t>
        </r>
      </text>
    </comment>
    <comment ref="X11" authorId="0" shapeId="0" xr:uid="{54431329-297C-4631-8784-629C1E822361}">
      <text>
        <r>
          <rPr>
            <b/>
            <sz val="9"/>
            <color rgb="FF000000"/>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<sst xmlns="http://schemas.openxmlformats.org/spreadsheetml/2006/main" count="343" uniqueCount="135">
  <si>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</si>
  <si>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</si>
  <si>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</si>
  <si>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</si>
  <si>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</si>
  <si>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</si>
  <si>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Estrategico de Seguridad Vial - PESV</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</si>
  <si>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</si>
  <si>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</si>
  <si>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</si>
  <si>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</si>
  <si>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</si>
  <si>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</si>
  <si>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</si>
  <si>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</si>
  <si>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</si>
  <si>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</si>
  <si>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</si>
  <si>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</si>
  <si>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</si>
  <si>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</si>
  <si>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</si>
  <si>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</si>
  <si>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</si>
  <si>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</si>
  <si>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</si>
  <si>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</si>
  <si>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</si>
  <si>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</si>
  <si>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</si>
  <si>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</si>
  <si>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</si>
  <si>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Gestión Corporativa Institucional/Gerencia del Talento Humano</t>
  </si>
  <si>
    <t>Actualizar el Plan Estratégico de Seguridad Vial conforme a la Resolución 20223040040595 de 2022</t>
  </si>
  <si>
    <t xml:space="preserve">Documento ajustado </t>
  </si>
  <si>
    <t>DA/DGTH</t>
  </si>
  <si>
    <t>Suma</t>
  </si>
  <si>
    <t>No programada</t>
  </si>
  <si>
    <t>Documento Plan Estratégico de Seguridad Vial GCO-GCI-PL001 actualizado</t>
  </si>
  <si>
    <t>Meta cumplida en el primer trimestre de 2023</t>
  </si>
  <si>
    <t>Para el tercer trimestre del año se realizó la actualización del PESV conforme a la Resolución 20223040040595 de 2022 y  los lineamientos establecidos por la entidad.</t>
  </si>
  <si>
    <t>Documento publicado en matiz</t>
  </si>
  <si>
    <t>Diseñar las fichas técnicas de 5 indicadores del PESV para realizar control y seguimiento conforme al alcance de la Dirección de Gestión de Talento Humano</t>
  </si>
  <si>
    <t>Número de fichas técnicas del PESV diseñadas</t>
  </si>
  <si>
    <t>DGTH</t>
  </si>
  <si>
    <t>Fichas técnicas elaboradas</t>
  </si>
  <si>
    <t>Meta no programada para el trimestre</t>
  </si>
  <si>
    <t>No programada para el trimestre</t>
  </si>
  <si>
    <t>Gestión Corporativa Institucional</t>
  </si>
  <si>
    <t>Diseñar las fichas técnicas de 7 indicadores del PESV para realizar control y seguimiento conforme al alcance de la Dirección Administrativa</t>
  </si>
  <si>
    <t>DA</t>
  </si>
  <si>
    <t>Gerencia del Talento Humano</t>
  </si>
  <si>
    <t>Ajustar y actualizar la política de seguridad vial conforme a la Resolución 20223040040595</t>
  </si>
  <si>
    <t>Política PESV actualizada</t>
  </si>
  <si>
    <t>Política divulgada</t>
  </si>
  <si>
    <t>Se actualiza y se publica la politica del PESV 2023, de acuerdo al plan de trabajo.</t>
  </si>
  <si>
    <t>Política ajustada y firmada.</t>
  </si>
  <si>
    <t>No programada para el trimestre.</t>
  </si>
  <si>
    <t xml:space="preserve">Presentar los avances del PESV al Comité de Gestión y Desempeño Institucional </t>
  </si>
  <si>
    <t>(Número de presentaciones realizadas en comité/Número de presentaciones programadas en comité) *100</t>
  </si>
  <si>
    <t>DGTH / DA/ ARL</t>
  </si>
  <si>
    <t>Presentación dirigida al Comité Institucional de Gestión y Desempeño</t>
  </si>
  <si>
    <t>Se realizó la presentación ante el Comité Institucional de Gestion y Desempeño, a través del cual, se socializó la politica de seguridad vial y la politica de no alcohol, sustancias psicoativas y tabaquismo</t>
  </si>
  <si>
    <t>Se cargó la presentacion que se realizó al Comité Institucional de Gestion y Desempeño</t>
  </si>
  <si>
    <t>En la sesión del 29/09/2023 se presentó el documento actualizado del PESV al Comité Institucional de Gestión y Desempeño, el cual contó con la aprobación de todos los miembros.</t>
  </si>
  <si>
    <t>Documento publicado en matiz y presentación power point</t>
  </si>
  <si>
    <t>Realizar 8 jornadas de capacitación y/o campañas de socialización en el marco del plan de formación anual del PESV.</t>
  </si>
  <si>
    <t>Número de capacitaciones y/o campañas de socialización realizadas</t>
  </si>
  <si>
    <t>DGTH / ARL</t>
  </si>
  <si>
    <t>Registro de asistencia y/o evidencias de las actividades de capacitación o socialización</t>
  </si>
  <si>
    <t>Se hace la socializacion via Teams con los conductores de las 20 alcaldias locales, nivel central y los encargados  de los parques automotores de las Políticas de no alcohol, drogas ilícitas y tabaquismo 2023 y Política de Seguridad Vial 2023</t>
  </si>
  <si>
    <t xml:space="preserve">Listado de asistencia con su respectiva grabacion </t>
  </si>
  <si>
    <t>Se dictan dos capacitaciones dirigidas a los conductores tanto de planta y contratistas del nivel central  y las alcaldias locales.</t>
  </si>
  <si>
    <t>se cargan dos videos en el cual se verifica las capacitaciones en mencion dictadas por personal idoneo dirigida a los conductores de planta y contratistas del nivel central y alcaldias locales.</t>
  </si>
  <si>
    <t>Se realizan 6 capacitaciones en temas como primeros auxilios viales, la verdad sobre las drogas, efectos del alcohol en la conducción entre otras.</t>
  </si>
  <si>
    <t xml:space="preserve">Listados de asistencias y7o grabaciones </t>
  </si>
  <si>
    <t>Elaborar y realizar seguimiento a los planes de mejoramiento, producto de los posibles hallazgos en relación a la auditoria vigencia 2022</t>
  </si>
  <si>
    <t>Número de seguimientos realizados</t>
  </si>
  <si>
    <t>DA / DGTH / ARL</t>
  </si>
  <si>
    <t>Informe de seguimiento a las no conformidades producto de la auditoria de noviembre de 2022.</t>
  </si>
  <si>
    <t>Para el segundo trimestre del año se realizó el control y seguimiento a las no conformidades generadas a través del informe de auditoría interna de noviembre del 2022, por medio del cual se logró identificar avances en la gestión con el propósito de subsanar los hallazgos identificados. Como evidencia de la actividad se carga un informe con la descripción de avances ejecutados.</t>
  </si>
  <si>
    <t>Informe de seguimiento a las no conformidades</t>
  </si>
  <si>
    <t xml:space="preserve">Realizar el seguimiento al cumplimiento de la matriz de requisitos legales para contratistas de transporte. </t>
  </si>
  <si>
    <t>(Seguimiento al cumplimiento de los requisitos legales realizados a los contratistas de transporte/1 Seguimiento programado)</t>
  </si>
  <si>
    <t>Evidencias de la ejecución de los contratos de mantenimiento y transporte activos</t>
  </si>
  <si>
    <t>En el proceso de contratación de la empresa de vehículos externos del nivel central se solicita en el estudio previo en la pagina 46 el plan de seguridad vial de la empresa  actualizado</t>
  </si>
  <si>
    <t xml:space="preserve">se adjuta el estudio previo en el cual se solicita el plan de seguridad vial </t>
  </si>
  <si>
    <t>Gestión Corporativa Institucional / Gerencia del Talento Humano</t>
  </si>
  <si>
    <t xml:space="preserve">Realizar auditoría para verificar el cumplimiento del PESV </t>
  </si>
  <si>
    <t>Auditoría realizada</t>
  </si>
  <si>
    <t>DA / DGTH</t>
  </si>
  <si>
    <t>Constante</t>
  </si>
  <si>
    <t>Informe de auditoría del PESV</t>
  </si>
  <si>
    <t>Citar al 100% de los conductores de planta programados a exámenes médicos ocupacionales</t>
  </si>
  <si>
    <t>(conductores de planta citados a exámenes médicos ocupacionales /conductores de planta programados) *100</t>
  </si>
  <si>
    <t>Comunicación a través de la cual se le solicita a los conductores asistir a los exámenes ocupacionales</t>
  </si>
  <si>
    <t xml:space="preserve">Se remite correo electrónico a la Directora Administrativa con tabla de programación de los exámenes médicos ocupacionales y a cada uno de los conductores de planta de la Secretaria Distrital de Gobierno </t>
  </si>
  <si>
    <t xml:space="preserve">se sube copia del correo electronico remitido a la Directora Administrativa y a cada uno de los conductores de planta de la Secretaría Distrital de Gobierno </t>
  </si>
  <si>
    <t xml:space="preserve">Realizar 2 socializaciones de los lineamientos para el cumplimiento de la Resolución 20223040040595 en materia de vehículos </t>
  </si>
  <si>
    <t>(Socializaciones realizadas / Socializaciones programadas)</t>
  </si>
  <si>
    <t>DA / ALCALDÍAS LOCALES</t>
  </si>
  <si>
    <t>Actas de reunión o registros de asistencia</t>
  </si>
  <si>
    <t>Se  socializa  ante las 20 alcaldias locales,  los formatos aprobados  y cargados en la intranet, para que sean diligenciados y llevados en correcto orden de acuerdo al mantenimento preventivo y correctivo, hojas de vida, formato preoperacional diario  de los vehiculos de propiedad del nivel central y los Fondos de Desarrollo Local</t>
  </si>
  <si>
    <t xml:space="preserve">Se adjunta formato de evidencia de la reunion presencial, la cual fue realizada en las salas del despacho de Secretaria Distrital de Gobierno </t>
  </si>
  <si>
    <t>Inspeccionar la señalización y demarcación vial para tres sedes.</t>
  </si>
  <si>
    <t>Inspecciones realizadas</t>
  </si>
  <si>
    <t>DGTH / ALCALDÍAS LOCALES</t>
  </si>
  <si>
    <t>Informe inspección de señalización y demarcación vial</t>
  </si>
  <si>
    <t xml:space="preserve">Se socializa las indicaciones reglamentarias para la demarcación de los parqueaderos. </t>
  </si>
  <si>
    <t>relación de asistencias y grabación de la socialización de inspección y demarcación de parqueadero</t>
  </si>
  <si>
    <t>Socializar formato de incidentes viales</t>
  </si>
  <si>
    <t>(Reunión de socialización realizada/Reunión de socialización programada) *100</t>
  </si>
  <si>
    <t>Acta o registro de asistencia a la socialización</t>
  </si>
  <si>
    <t xml:space="preserve">Socializacion formato incidentes viales </t>
  </si>
  <si>
    <t xml:space="preserve">relacion de asistencias de la socializacion del formato de incidentes viales </t>
  </si>
  <si>
    <t>Socializar lecciones aprendidas de eventos viales mediante una reunión semestral</t>
  </si>
  <si>
    <t>(Reuniones de socialización de lecciones aprendidas realizadas /Reunión de socialización de lecciones aprendidas programadas) *100</t>
  </si>
  <si>
    <t>Caracterización de investigaciones de accidentes viales y divulgación de pieza comunicativa</t>
  </si>
  <si>
    <t xml:space="preserve">Para el segundo trimestre del año se realizó el análisis de los accidentes viales que se presentaron en toda la entidad con el propósito establecer cuáles son las lecciones aprendidas de los eventos presentados, también se realizó una pieza comunicativa que se proyecta divulgar a través de mailin con la colaboración de la OAC para el tercer trimestre del año. </t>
  </si>
  <si>
    <t xml:space="preserve">• Se cargó la caracterización de las investigaciones de accidentes laborales que contiene los accidentes viales.
• Se carga flyer ilustrativo e informativo que se proyecta divulgar en el tercer trimestre </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</si>
  <si>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</si>
  <si>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</si>
  <si>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</si>
  <si>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</si>
  <si>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</si>
  <si>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</si>
  <si>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</si>
  <si>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</si>
  <si>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17,9%</t>
  </si>
  <si>
    <t>7 de septiembre de 2023</t>
  </si>
  <si>
    <t xml:space="preserve">Se publica el seguimiento del plan correspondiente al segundo trimestre de 2023. El plan presenta un avance acumulado del 48,2% y del 100% para el segundo trimestre. </t>
  </si>
  <si>
    <t>30 de octubre de 2023</t>
  </si>
  <si>
    <t xml:space="preserve">Se armoniza y actualiza el Plan Estratégico de Seguridad Vial, de acuerdo con la resolución 20223040040595, según lo aprobado en el Comité Institucional de Gestión y Desempeño. Se publica el seguimiento del plan correspondiente al tercer trimestre de 2023. El plan presenta un avance acumulado del 63,1% y del 86,7% para el tercer trimestre. </t>
  </si>
  <si>
    <t>Creciente</t>
  </si>
  <si>
    <t>Decreciente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</si>
</sst>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9"/>
      <color rgb="FF000000"/>
      <name val="Tahoma"/>
      <family val="2"/>
    </font>
    <font>
      <sz val="11"/>
      <color rgb="FF00B050"/>
      <name val="Calibri Light"/>
      <family val="2"/>
    </font>
    <font>
      <sz val="11"/>
      <color rgb="FF000000"/>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97">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xf>
    <xf numFmtId="0" fontId="16" fillId="0" borderId="0" xfId="0" applyFont="1" applyAlignment="1">
      <alignment horizontal="justify" vertical="center"/>
    </xf>
    <xf numFmtId="0" fontId="17" fillId="2" borderId="1" xfId="1" applyFont="1" applyFill="1" applyBorder="1" applyAlignment="1">
      <alignment horizontal="center" vertical="center"/>
    </xf>
    <xf numFmtId="0" fontId="17" fillId="2" borderId="1" xfId="1" applyFont="1" applyFill="1" applyBorder="1" applyAlignment="1">
      <alignment horizontal="left" vertical="center"/>
    </xf>
    <xf numFmtId="164" fontId="17" fillId="2" borderId="1" xfId="3" applyNumberFormat="1"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justify" vertical="center"/>
    </xf>
    <xf numFmtId="0" fontId="5" fillId="3" borderId="0" xfId="0" applyFont="1" applyFill="1" applyAlignment="1">
      <alignment horizontal="left" vertical="center" wrapText="1"/>
    </xf>
    <xf numFmtId="0" fontId="7" fillId="3" borderId="0" xfId="0" applyFont="1" applyFill="1" applyAlignment="1">
      <alignment vertical="center" wrapText="1"/>
    </xf>
    <xf numFmtId="0" fontId="5" fillId="3" borderId="1" xfId="1" applyFont="1" applyFill="1" applyBorder="1" applyAlignment="1">
      <alignment horizontal="justify" vertical="center"/>
    </xf>
    <xf numFmtId="0" fontId="5" fillId="3" borderId="0" xfId="1" applyFont="1" applyFill="1" applyAlignment="1">
      <alignment vertical="center" wrapText="1"/>
    </xf>
    <xf numFmtId="0" fontId="7" fillId="3"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justify" vertical="center"/>
    </xf>
    <xf numFmtId="9" fontId="5" fillId="0" borderId="1" xfId="3" applyFont="1" applyFill="1" applyBorder="1" applyAlignment="1">
      <alignment horizontal="center" vertical="center"/>
    </xf>
    <xf numFmtId="164" fontId="5" fillId="0" borderId="1" xfId="3" applyNumberFormat="1" applyFont="1" applyFill="1" applyBorder="1" applyAlignment="1">
      <alignment horizontal="center" vertical="center"/>
    </xf>
    <xf numFmtId="0" fontId="5" fillId="0" borderId="1" xfId="1" applyFont="1" applyBorder="1" applyAlignment="1">
      <alignment horizontal="left" vertical="center"/>
    </xf>
    <xf numFmtId="0" fontId="5" fillId="0" borderId="1" xfId="0" applyFont="1" applyBorder="1" applyAlignment="1">
      <alignment horizontal="justify" vertical="center"/>
    </xf>
    <xf numFmtId="0" fontId="5" fillId="0" borderId="1" xfId="0" applyFont="1" applyBorder="1" applyAlignment="1">
      <alignment horizontal="center" vertical="center"/>
    </xf>
    <xf numFmtId="0" fontId="5" fillId="0" borderId="0" xfId="0" applyFont="1" applyAlignment="1">
      <alignment horizontal="justify" vertical="center"/>
    </xf>
    <xf numFmtId="0" fontId="6" fillId="0" borderId="1" xfId="0" applyFont="1" applyBorder="1" applyAlignment="1">
      <alignment horizontal="justify" vertical="center" wrapText="1"/>
    </xf>
    <xf numFmtId="1" fontId="5" fillId="2" borderId="1" xfId="1" applyNumberFormat="1" applyFont="1" applyFill="1" applyBorder="1" applyAlignment="1">
      <alignment horizontal="center" vertical="center"/>
    </xf>
    <xf numFmtId="9" fontId="6" fillId="0" borderId="1" xfId="3" applyFont="1" applyBorder="1" applyAlignment="1">
      <alignment horizontal="center" vertical="center"/>
    </xf>
    <xf numFmtId="0" fontId="5" fillId="0" borderId="12" xfId="0" applyFont="1" applyBorder="1" applyAlignment="1">
      <alignment vertical="center" wrapText="1"/>
    </xf>
    <xf numFmtId="0" fontId="5" fillId="0" borderId="12" xfId="0" applyFont="1" applyBorder="1" applyAlignment="1">
      <alignment horizontal="center" vertical="center"/>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6"/>
  <sheetViews>
    <sheetView showGridLines="0" tabSelected="1" topLeftCell="A14" zoomScaleNormal="100" zoomScaleSheetLayoutView="100" zoomScalePageLayoutView="70" workbookViewId="0">
      <selection activeCell="C7" sqref="C7"/>
    </sheetView>
  </sheetViews>
  <sheetFormatPr defaultColWidth="9" defaultRowHeight="15"/>
  <cols>
    <col min="1" max="1" width="5.85546875" style="12" customWidth="1"/>
    <col min="2" max="2" width="40.42578125" style="13" customWidth="1"/>
    <col min="3" max="3" width="21.42578125" style="14" customWidth="1"/>
    <col min="4" max="4" width="6.7109375" style="15" customWidth="1"/>
    <col min="5" max="5" width="36.42578125" style="14" customWidth="1"/>
    <col min="6" max="6" width="27.28515625" style="14" customWidth="1"/>
    <col min="7" max="7" width="12.28515625" style="14" customWidth="1"/>
    <col min="8" max="8" width="14.7109375" style="14" customWidth="1"/>
    <col min="9" max="13" width="17.7109375" style="14" customWidth="1"/>
    <col min="14" max="14" width="17.7109375" style="53" customWidth="1"/>
    <col min="15" max="15" width="19" style="15" bestFit="1" customWidth="1"/>
    <col min="16" max="16" width="17.85546875" style="15" bestFit="1" customWidth="1"/>
    <col min="17" max="17" width="17.85546875" style="30" bestFit="1" customWidth="1"/>
    <col min="18" max="18" width="42.140625" style="16" customWidth="1"/>
    <col min="19" max="19" width="25" style="16" customWidth="1"/>
    <col min="20" max="20" width="19" style="15" bestFit="1" customWidth="1"/>
    <col min="21" max="21" width="17.85546875" style="34" bestFit="1" customWidth="1"/>
    <col min="22" max="22" width="20" style="31" bestFit="1" customWidth="1"/>
    <col min="23" max="23" width="42.28515625" style="2" customWidth="1"/>
    <col min="24" max="24" width="27.28515625" style="2" bestFit="1" customWidth="1"/>
    <col min="25" max="25" width="18.7109375" style="31" bestFit="1" customWidth="1"/>
    <col min="26" max="26" width="16.7109375" style="31" customWidth="1"/>
    <col min="27" max="27" width="18.5703125" style="31" bestFit="1" customWidth="1"/>
    <col min="28" max="28" width="30" style="2" customWidth="1"/>
    <col min="29" max="29" width="22.85546875" style="2" bestFit="1" customWidth="1"/>
    <col min="30" max="30" width="16.42578125" style="31" hidden="1" customWidth="1"/>
    <col min="31" max="31" width="2.28515625" style="31" hidden="1" customWidth="1"/>
    <col min="32" max="32" width="10" style="31" hidden="1" customWidth="1"/>
    <col min="33" max="34" width="2.28515625" style="2" hidden="1" customWidth="1"/>
    <col min="35" max="35" width="15.42578125" style="31" customWidth="1"/>
    <col min="36" max="36" width="20.85546875" style="31" customWidth="1"/>
    <col min="37" max="125" width="9" style="2"/>
    <col min="126" max="126" width="9" style="2" customWidth="1"/>
    <col min="127" max="16384" width="9" style="2"/>
  </cols>
  <sheetData>
    <row r="1" spans="1:36" ht="21" customHeight="1">
      <c r="A1" s="21"/>
      <c r="B1" s="22"/>
      <c r="C1" s="82" t="s">
        <v>0</v>
      </c>
      <c r="D1" s="82"/>
      <c r="E1" s="82"/>
      <c r="F1" s="82"/>
      <c r="G1" s="82"/>
      <c r="H1" s="82"/>
      <c r="I1" s="82"/>
      <c r="J1" s="82"/>
      <c r="K1" s="82"/>
      <c r="L1" s="83"/>
      <c r="M1" s="73" t="s">
        <v>1</v>
      </c>
      <c r="N1" s="74"/>
      <c r="O1" s="10"/>
      <c r="P1" s="10"/>
      <c r="Q1" s="27"/>
      <c r="R1" s="5"/>
      <c r="S1" s="5"/>
      <c r="T1" s="10"/>
      <c r="U1" s="10"/>
      <c r="V1" s="10"/>
    </row>
    <row r="2" spans="1:36">
      <c r="A2" s="23"/>
      <c r="B2" s="4"/>
      <c r="C2" s="84"/>
      <c r="D2" s="84"/>
      <c r="E2" s="84"/>
      <c r="F2" s="84"/>
      <c r="G2" s="84"/>
      <c r="H2" s="84"/>
      <c r="I2" s="84"/>
      <c r="J2" s="84"/>
      <c r="K2" s="84"/>
      <c r="L2" s="85"/>
      <c r="M2" s="75" t="s">
        <v>2</v>
      </c>
      <c r="N2" s="76"/>
      <c r="O2" s="10"/>
      <c r="P2" s="10"/>
      <c r="Q2" s="27"/>
      <c r="R2" s="5"/>
      <c r="S2" s="5"/>
      <c r="T2" s="10"/>
      <c r="U2" s="10"/>
      <c r="V2" s="10"/>
    </row>
    <row r="3" spans="1:36" ht="16.5" customHeight="1">
      <c r="A3" s="23"/>
      <c r="B3" s="4"/>
      <c r="C3" s="84"/>
      <c r="D3" s="84"/>
      <c r="E3" s="84"/>
      <c r="F3" s="84"/>
      <c r="G3" s="84"/>
      <c r="H3" s="84"/>
      <c r="I3" s="84"/>
      <c r="J3" s="84"/>
      <c r="K3" s="84"/>
      <c r="L3" s="85"/>
      <c r="M3" s="75" t="s">
        <v>3</v>
      </c>
      <c r="N3" s="76"/>
      <c r="O3" s="10"/>
      <c r="P3" s="10"/>
      <c r="Q3" s="27"/>
      <c r="R3" s="5"/>
      <c r="S3" s="6"/>
      <c r="T3" s="33"/>
      <c r="U3" s="33"/>
      <c r="V3" s="33"/>
    </row>
    <row r="4" spans="1:36" ht="16.5" customHeight="1">
      <c r="A4" s="24"/>
      <c r="B4" s="25"/>
      <c r="C4" s="86"/>
      <c r="D4" s="86"/>
      <c r="E4" s="86"/>
      <c r="F4" s="86"/>
      <c r="G4" s="86"/>
      <c r="H4" s="86"/>
      <c r="I4" s="86"/>
      <c r="J4" s="86"/>
      <c r="K4" s="86"/>
      <c r="L4" s="87"/>
      <c r="M4" s="77" t="s">
        <v>4</v>
      </c>
      <c r="N4" s="78"/>
      <c r="O4" s="10"/>
      <c r="P4" s="10"/>
      <c r="Q4" s="27"/>
      <c r="R4" s="5"/>
      <c r="S4" s="6"/>
      <c r="T4" s="33"/>
      <c r="U4" s="33"/>
      <c r="V4" s="33"/>
    </row>
    <row r="5" spans="1:36" ht="16.5" customHeight="1">
      <c r="A5" s="4"/>
      <c r="B5" s="4"/>
      <c r="C5" s="7"/>
      <c r="D5" s="7"/>
      <c r="E5" s="7"/>
      <c r="F5" s="7"/>
      <c r="G5" s="7"/>
      <c r="H5" s="7"/>
      <c r="I5" s="7"/>
      <c r="J5" s="7"/>
      <c r="K5" s="7"/>
      <c r="L5" s="7"/>
      <c r="M5" s="8"/>
      <c r="N5" s="50"/>
      <c r="O5" s="10"/>
      <c r="P5" s="10"/>
      <c r="Q5" s="27"/>
      <c r="R5" s="5"/>
      <c r="S5" s="6"/>
      <c r="T5" s="33"/>
      <c r="U5" s="33"/>
      <c r="V5" s="33"/>
    </row>
    <row r="6" spans="1:36" ht="16.5" customHeight="1">
      <c r="A6" s="4"/>
      <c r="B6" s="9" t="s">
        <v>5</v>
      </c>
      <c r="C6" s="88" t="s">
        <v>6</v>
      </c>
      <c r="D6" s="88"/>
      <c r="E6" s="88"/>
      <c r="F6" s="88"/>
      <c r="G6" s="88"/>
      <c r="H6" s="88"/>
      <c r="I6" s="88"/>
      <c r="J6" s="88"/>
      <c r="K6" s="88"/>
      <c r="L6" s="88"/>
      <c r="M6" s="88"/>
      <c r="N6" s="88"/>
      <c r="O6" s="10"/>
      <c r="P6" s="10"/>
      <c r="Q6" s="27"/>
      <c r="R6" s="5"/>
      <c r="S6" s="6"/>
      <c r="T6" s="33"/>
      <c r="U6" s="33"/>
      <c r="V6" s="33"/>
    </row>
    <row r="7" spans="1:36" ht="16.5" customHeight="1">
      <c r="A7" s="4"/>
      <c r="B7" s="9" t="s">
        <v>7</v>
      </c>
      <c r="C7" s="20">
        <v>2023</v>
      </c>
      <c r="D7" s="10"/>
      <c r="E7" s="4"/>
      <c r="F7" s="4"/>
      <c r="G7" s="4"/>
      <c r="H7" s="4"/>
      <c r="I7" s="4"/>
      <c r="J7" s="4"/>
      <c r="K7" s="4"/>
      <c r="L7" s="4"/>
      <c r="M7" s="4"/>
      <c r="N7" s="51"/>
      <c r="O7" s="10"/>
      <c r="P7" s="10"/>
      <c r="Q7" s="27"/>
      <c r="R7" s="5"/>
      <c r="S7" s="6"/>
      <c r="T7" s="33"/>
      <c r="U7" s="33"/>
      <c r="V7" s="33"/>
    </row>
    <row r="8" spans="1:36" ht="16.5" customHeight="1">
      <c r="A8" s="4"/>
      <c r="B8" s="4"/>
      <c r="C8" s="11"/>
      <c r="D8" s="10"/>
      <c r="E8" s="4"/>
      <c r="F8" s="4"/>
      <c r="G8" s="4"/>
      <c r="H8" s="4"/>
      <c r="I8" s="4"/>
      <c r="J8" s="4"/>
      <c r="K8" s="4"/>
      <c r="L8" s="4"/>
      <c r="M8" s="4"/>
      <c r="N8" s="51"/>
      <c r="O8" s="10"/>
      <c r="P8" s="10"/>
      <c r="Q8" s="27"/>
      <c r="R8" s="5"/>
      <c r="S8" s="6"/>
      <c r="T8" s="33"/>
      <c r="U8" s="33"/>
      <c r="V8" s="33"/>
    </row>
    <row r="9" spans="1:36" ht="16.5" customHeight="1">
      <c r="A9" s="4"/>
      <c r="B9" s="4"/>
      <c r="C9" s="11"/>
      <c r="D9" s="10"/>
      <c r="E9" s="4"/>
      <c r="F9" s="4"/>
      <c r="G9" s="4"/>
      <c r="H9" s="4"/>
      <c r="I9" s="4"/>
      <c r="J9" s="4"/>
      <c r="K9" s="4"/>
      <c r="L9" s="4"/>
      <c r="M9" s="4"/>
      <c r="N9" s="51"/>
      <c r="O9" s="10"/>
      <c r="P9" s="10"/>
      <c r="Q9" s="27"/>
      <c r="R9" s="5"/>
      <c r="S9" s="6"/>
      <c r="T9" s="33"/>
      <c r="U9" s="33"/>
      <c r="V9" s="33"/>
    </row>
    <row r="10" spans="1:36" ht="32.25" customHeight="1">
      <c r="A10" s="89" t="s">
        <v>8</v>
      </c>
      <c r="B10" s="89"/>
      <c r="C10" s="89"/>
      <c r="D10" s="80" t="s">
        <v>9</v>
      </c>
      <c r="E10" s="80"/>
      <c r="F10" s="80"/>
      <c r="G10" s="80"/>
      <c r="H10" s="80"/>
      <c r="I10" s="80"/>
      <c r="J10" s="80"/>
      <c r="K10" s="80"/>
      <c r="L10" s="80"/>
      <c r="M10" s="80"/>
      <c r="N10" s="80"/>
      <c r="O10" s="79" t="s">
        <v>10</v>
      </c>
      <c r="P10" s="79"/>
      <c r="Q10" s="79"/>
      <c r="R10" s="81"/>
      <c r="S10" s="81"/>
      <c r="T10" s="79" t="s">
        <v>11</v>
      </c>
      <c r="U10" s="79"/>
      <c r="V10" s="79"/>
      <c r="W10" s="79"/>
      <c r="X10" s="79"/>
      <c r="Y10" s="79" t="s">
        <v>12</v>
      </c>
      <c r="Z10" s="79"/>
      <c r="AA10" s="79"/>
      <c r="AB10" s="79"/>
      <c r="AC10" s="79"/>
      <c r="AD10" s="79" t="s">
        <v>13</v>
      </c>
      <c r="AE10" s="79"/>
      <c r="AF10" s="79"/>
      <c r="AG10" s="79"/>
      <c r="AH10" s="79"/>
      <c r="AI10" s="72" t="s">
        <v>14</v>
      </c>
      <c r="AJ10" s="72" t="s">
        <v>15</v>
      </c>
    </row>
    <row r="11" spans="1:36" s="31" customFormat="1" ht="45.75" customHeight="1">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72"/>
      <c r="AJ11" s="72"/>
    </row>
    <row r="12" spans="1:36" s="19" customFormat="1" ht="126" customHeight="1">
      <c r="A12" s="28">
        <v>7</v>
      </c>
      <c r="B12" s="18" t="s">
        <v>31</v>
      </c>
      <c r="C12" s="18" t="s">
        <v>32</v>
      </c>
      <c r="D12" s="28">
        <v>1</v>
      </c>
      <c r="E12" s="18" t="s">
        <v>33</v>
      </c>
      <c r="F12" s="18" t="s">
        <v>34</v>
      </c>
      <c r="G12" s="18" t="s">
        <v>35</v>
      </c>
      <c r="H12" s="18" t="s">
        <v>36</v>
      </c>
      <c r="I12" s="28" t="s">
        <v>37</v>
      </c>
      <c r="J12" s="28" t="s">
        <v>37</v>
      </c>
      <c r="K12" s="28">
        <v>1</v>
      </c>
      <c r="L12" s="28" t="s">
        <v>37</v>
      </c>
      <c r="M12" s="28">
        <v>1</v>
      </c>
      <c r="N12" s="56" t="s">
        <v>38</v>
      </c>
      <c r="O12" s="28" t="str">
        <f>I12</f>
        <v>No programada</v>
      </c>
      <c r="P12" s="28" t="s">
        <v>37</v>
      </c>
      <c r="Q12" s="28" t="s">
        <v>37</v>
      </c>
      <c r="R12" s="28" t="s">
        <v>37</v>
      </c>
      <c r="S12" s="28" t="s">
        <v>37</v>
      </c>
      <c r="T12" s="28" t="str">
        <f>J12</f>
        <v>No programada</v>
      </c>
      <c r="U12" s="28" t="s">
        <v>37</v>
      </c>
      <c r="V12" s="28" t="s">
        <v>37</v>
      </c>
      <c r="W12" s="43" t="s">
        <v>39</v>
      </c>
      <c r="X12" s="43" t="s">
        <v>37</v>
      </c>
      <c r="Y12" s="3">
        <f>K12</f>
        <v>1</v>
      </c>
      <c r="Z12" s="61">
        <v>1</v>
      </c>
      <c r="AA12" s="32">
        <f>IF(Z12/Y12&gt;100%,100%,Z12/Y12)</f>
        <v>1</v>
      </c>
      <c r="AB12" s="68" t="s">
        <v>40</v>
      </c>
      <c r="AC12" s="69" t="s">
        <v>41</v>
      </c>
      <c r="AD12" s="3" t="str">
        <f>L12</f>
        <v>No programada</v>
      </c>
      <c r="AE12" s="3"/>
      <c r="AF12" s="32" t="e">
        <f>IF(AE12/AD12&gt;100%,100%,AE12/AD12)</f>
        <v>#VALUE!</v>
      </c>
      <c r="AG12" s="1"/>
      <c r="AH12" s="1"/>
      <c r="AI12" s="3">
        <v>1</v>
      </c>
      <c r="AJ12" s="32">
        <f>IF(AI12/M12&gt;100%,100%,AI12/M12)</f>
        <v>1</v>
      </c>
    </row>
    <row r="13" spans="1:36" s="62" customFormat="1" ht="73.5" customHeight="1">
      <c r="A13" s="28">
        <v>7</v>
      </c>
      <c r="B13" s="18" t="s">
        <v>31</v>
      </c>
      <c r="C13" s="18" t="s">
        <v>32</v>
      </c>
      <c r="D13" s="28">
        <v>2</v>
      </c>
      <c r="E13" s="18" t="s">
        <v>42</v>
      </c>
      <c r="F13" s="18" t="s">
        <v>43</v>
      </c>
      <c r="G13" s="18" t="s">
        <v>44</v>
      </c>
      <c r="H13" s="18" t="s">
        <v>36</v>
      </c>
      <c r="I13" s="28" t="s">
        <v>37</v>
      </c>
      <c r="J13" s="28" t="s">
        <v>37</v>
      </c>
      <c r="K13" s="28" t="s">
        <v>37</v>
      </c>
      <c r="L13" s="64">
        <v>5</v>
      </c>
      <c r="M13" s="64">
        <f>SUM(I13:L13)</f>
        <v>5</v>
      </c>
      <c r="N13" s="56" t="s">
        <v>45</v>
      </c>
      <c r="O13" s="28" t="s">
        <v>37</v>
      </c>
      <c r="P13" s="28" t="s">
        <v>37</v>
      </c>
      <c r="Q13" s="28" t="s">
        <v>37</v>
      </c>
      <c r="R13" s="28" t="s">
        <v>37</v>
      </c>
      <c r="S13" s="28" t="s">
        <v>37</v>
      </c>
      <c r="T13" s="28" t="str">
        <f t="shared" ref="T13:T14" si="0">J13</f>
        <v>No programada</v>
      </c>
      <c r="U13" s="28" t="s">
        <v>37</v>
      </c>
      <c r="V13" s="28" t="s">
        <v>37</v>
      </c>
      <c r="W13" s="60" t="s">
        <v>46</v>
      </c>
      <c r="X13" s="43" t="s">
        <v>37</v>
      </c>
      <c r="Y13" s="61" t="str">
        <f t="shared" ref="Y13:Y14" si="1">K13</f>
        <v>No programada</v>
      </c>
      <c r="Z13" s="67" t="s">
        <v>37</v>
      </c>
      <c r="AA13" s="32" t="s">
        <v>37</v>
      </c>
      <c r="AB13" s="66" t="s">
        <v>47</v>
      </c>
      <c r="AC13" s="70" t="s">
        <v>37</v>
      </c>
      <c r="AD13" s="61">
        <f t="shared" ref="AD13:AD14" si="2">L13</f>
        <v>5</v>
      </c>
      <c r="AE13" s="61">
        <v>0</v>
      </c>
      <c r="AF13" s="32">
        <f t="shared" ref="AF13:AF14" si="3">IF(AE13/AD13&gt;100%,100%,AE13/AD13)</f>
        <v>0</v>
      </c>
      <c r="AG13" s="60"/>
      <c r="AH13" s="60"/>
      <c r="AI13" s="61">
        <v>0</v>
      </c>
      <c r="AJ13" s="32">
        <f>IF(AI13/M13&gt;100%,100%,AI13/M13)</f>
        <v>0</v>
      </c>
    </row>
    <row r="14" spans="1:36" s="62" customFormat="1" ht="99.95" customHeight="1">
      <c r="A14" s="28">
        <v>7</v>
      </c>
      <c r="B14" s="18" t="s">
        <v>31</v>
      </c>
      <c r="C14" s="18" t="s">
        <v>48</v>
      </c>
      <c r="D14" s="28">
        <v>3</v>
      </c>
      <c r="E14" s="18" t="s">
        <v>49</v>
      </c>
      <c r="F14" s="18" t="s">
        <v>43</v>
      </c>
      <c r="G14" s="18" t="s">
        <v>50</v>
      </c>
      <c r="H14" s="18" t="s">
        <v>36</v>
      </c>
      <c r="I14" s="28" t="s">
        <v>37</v>
      </c>
      <c r="J14" s="28" t="s">
        <v>37</v>
      </c>
      <c r="K14" s="28" t="s">
        <v>37</v>
      </c>
      <c r="L14" s="64">
        <v>7</v>
      </c>
      <c r="M14" s="64">
        <f>SUM(I14:L14)</f>
        <v>7</v>
      </c>
      <c r="N14" s="56" t="s">
        <v>45</v>
      </c>
      <c r="O14" s="28" t="s">
        <v>37</v>
      </c>
      <c r="P14" s="28" t="s">
        <v>37</v>
      </c>
      <c r="Q14" s="28" t="s">
        <v>37</v>
      </c>
      <c r="R14" s="28" t="s">
        <v>37</v>
      </c>
      <c r="S14" s="28" t="s">
        <v>37</v>
      </c>
      <c r="T14" s="28" t="str">
        <f t="shared" si="0"/>
        <v>No programada</v>
      </c>
      <c r="U14" s="28" t="s">
        <v>37</v>
      </c>
      <c r="V14" s="28" t="s">
        <v>37</v>
      </c>
      <c r="W14" s="60" t="s">
        <v>46</v>
      </c>
      <c r="X14" s="43" t="s">
        <v>37</v>
      </c>
      <c r="Y14" s="61" t="str">
        <f t="shared" si="1"/>
        <v>No programada</v>
      </c>
      <c r="Z14" s="67" t="s">
        <v>37</v>
      </c>
      <c r="AA14" s="32" t="s">
        <v>37</v>
      </c>
      <c r="AB14" s="66" t="s">
        <v>47</v>
      </c>
      <c r="AC14" s="70" t="s">
        <v>37</v>
      </c>
      <c r="AD14" s="61">
        <f t="shared" si="2"/>
        <v>7</v>
      </c>
      <c r="AE14" s="61">
        <v>0</v>
      </c>
      <c r="AF14" s="32">
        <f t="shared" si="3"/>
        <v>0</v>
      </c>
      <c r="AG14" s="60"/>
      <c r="AH14" s="60"/>
      <c r="AI14" s="61">
        <v>0</v>
      </c>
      <c r="AJ14" s="32">
        <f>IF(AI14/M14&gt;100%,100%,AI14/M14)</f>
        <v>0</v>
      </c>
    </row>
    <row r="15" spans="1:36" s="19" customFormat="1" ht="75">
      <c r="A15" s="28">
        <v>7</v>
      </c>
      <c r="B15" s="18" t="s">
        <v>31</v>
      </c>
      <c r="C15" s="18" t="s">
        <v>51</v>
      </c>
      <c r="D15" s="28">
        <v>4</v>
      </c>
      <c r="E15" s="18" t="s">
        <v>52</v>
      </c>
      <c r="F15" s="18" t="s">
        <v>53</v>
      </c>
      <c r="G15" s="18" t="s">
        <v>35</v>
      </c>
      <c r="H15" s="18" t="s">
        <v>36</v>
      </c>
      <c r="I15" s="28">
        <v>1</v>
      </c>
      <c r="J15" s="28" t="s">
        <v>37</v>
      </c>
      <c r="K15" s="28" t="s">
        <v>37</v>
      </c>
      <c r="L15" s="28" t="s">
        <v>37</v>
      </c>
      <c r="M15" s="28">
        <v>1</v>
      </c>
      <c r="N15" s="56" t="s">
        <v>54</v>
      </c>
      <c r="O15" s="28">
        <f t="shared" ref="O15:O25" si="4">I15</f>
        <v>1</v>
      </c>
      <c r="P15" s="28">
        <v>1</v>
      </c>
      <c r="Q15" s="29">
        <f t="shared" ref="Q15:Q17" si="5">IF(P15/O15&gt;100%,100%,P15/O15)</f>
        <v>1</v>
      </c>
      <c r="R15" s="18" t="s">
        <v>55</v>
      </c>
      <c r="S15" s="18" t="s">
        <v>56</v>
      </c>
      <c r="T15" s="28" t="str">
        <f t="shared" ref="T15:T25" si="6">J15</f>
        <v>No programada</v>
      </c>
      <c r="U15" s="28" t="s">
        <v>37</v>
      </c>
      <c r="V15" s="32" t="s">
        <v>37</v>
      </c>
      <c r="W15" s="1" t="s">
        <v>46</v>
      </c>
      <c r="X15" s="1" t="s">
        <v>37</v>
      </c>
      <c r="Y15" s="3" t="str">
        <f t="shared" ref="Y15:Y25" si="7">K15</f>
        <v>No programada</v>
      </c>
      <c r="Z15" s="67" t="s">
        <v>37</v>
      </c>
      <c r="AA15" s="32" t="s">
        <v>37</v>
      </c>
      <c r="AB15" s="66" t="s">
        <v>57</v>
      </c>
      <c r="AC15" s="70" t="s">
        <v>37</v>
      </c>
      <c r="AD15" s="3" t="str">
        <f t="shared" ref="AD15:AD25" si="8">L15</f>
        <v>No programada</v>
      </c>
      <c r="AE15" s="3"/>
      <c r="AF15" s="32" t="e">
        <f t="shared" ref="AF15:AF25" si="9">IF(AE15/AD15&gt;100%,100%,AE15/AD15)</f>
        <v>#VALUE!</v>
      </c>
      <c r="AG15" s="1"/>
      <c r="AH15" s="1"/>
      <c r="AI15" s="3">
        <f>P15</f>
        <v>1</v>
      </c>
      <c r="AJ15" s="32">
        <f t="shared" ref="AJ15:AJ25" si="10">IF(AI15/M15&gt;100%,100%,AI15/M15)</f>
        <v>1</v>
      </c>
    </row>
    <row r="16" spans="1:36" s="19" customFormat="1" ht="105" customHeight="1">
      <c r="A16" s="28">
        <v>7</v>
      </c>
      <c r="B16" s="18" t="s">
        <v>31</v>
      </c>
      <c r="C16" s="18" t="s">
        <v>48</v>
      </c>
      <c r="D16" s="28">
        <v>5</v>
      </c>
      <c r="E16" s="18" t="s">
        <v>58</v>
      </c>
      <c r="F16" s="18" t="s">
        <v>59</v>
      </c>
      <c r="G16" s="18" t="s">
        <v>60</v>
      </c>
      <c r="H16" s="18" t="s">
        <v>36</v>
      </c>
      <c r="I16" s="28" t="s">
        <v>37</v>
      </c>
      <c r="J16" s="28">
        <v>1</v>
      </c>
      <c r="K16" s="28">
        <v>1</v>
      </c>
      <c r="L16" s="28" t="s">
        <v>37</v>
      </c>
      <c r="M16" s="28">
        <v>2</v>
      </c>
      <c r="N16" s="52" t="s">
        <v>61</v>
      </c>
      <c r="O16" s="28" t="str">
        <f t="shared" si="4"/>
        <v>No programada</v>
      </c>
      <c r="P16" s="28" t="s">
        <v>37</v>
      </c>
      <c r="Q16" s="28" t="s">
        <v>37</v>
      </c>
      <c r="R16" s="28" t="s">
        <v>37</v>
      </c>
      <c r="S16" s="28" t="s">
        <v>37</v>
      </c>
      <c r="T16" s="28">
        <f t="shared" si="6"/>
        <v>1</v>
      </c>
      <c r="U16" s="28">
        <v>1</v>
      </c>
      <c r="V16" s="32">
        <f t="shared" ref="V16:V22" si="11">IF(U16/T16&gt;100%,100%,U16/T16)</f>
        <v>1</v>
      </c>
      <c r="W16" s="1" t="s">
        <v>62</v>
      </c>
      <c r="X16" s="1" t="s">
        <v>63</v>
      </c>
      <c r="Y16" s="3">
        <f t="shared" si="7"/>
        <v>1</v>
      </c>
      <c r="Z16" s="67">
        <v>1</v>
      </c>
      <c r="AA16" s="32">
        <f t="shared" ref="AA15:AA25" si="12">IF(Z16/Y16&gt;100%,100%,Z16/Y16)</f>
        <v>1</v>
      </c>
      <c r="AB16" s="66" t="s">
        <v>64</v>
      </c>
      <c r="AC16" s="70" t="s">
        <v>65</v>
      </c>
      <c r="AD16" s="3" t="str">
        <f t="shared" si="8"/>
        <v>No programada</v>
      </c>
      <c r="AE16" s="3"/>
      <c r="AF16" s="32" t="e">
        <f t="shared" si="9"/>
        <v>#VALUE!</v>
      </c>
      <c r="AG16" s="1"/>
      <c r="AH16" s="1"/>
      <c r="AI16" s="3">
        <v>1</v>
      </c>
      <c r="AJ16" s="32">
        <f>IF(AI16/M16&gt;100%,100%,AI16/M16)</f>
        <v>0.5</v>
      </c>
    </row>
    <row r="17" spans="1:36" s="19" customFormat="1" ht="105">
      <c r="A17" s="28">
        <v>7</v>
      </c>
      <c r="B17" s="18" t="s">
        <v>31</v>
      </c>
      <c r="C17" s="18" t="s">
        <v>51</v>
      </c>
      <c r="D17" s="28">
        <v>6</v>
      </c>
      <c r="E17" s="18" t="s">
        <v>66</v>
      </c>
      <c r="F17" s="18" t="s">
        <v>67</v>
      </c>
      <c r="G17" s="18" t="s">
        <v>68</v>
      </c>
      <c r="H17" s="18" t="s">
        <v>36</v>
      </c>
      <c r="I17" s="28">
        <v>2</v>
      </c>
      <c r="J17" s="28">
        <v>2</v>
      </c>
      <c r="K17" s="28">
        <v>2</v>
      </c>
      <c r="L17" s="28">
        <v>2</v>
      </c>
      <c r="M17" s="28">
        <v>8</v>
      </c>
      <c r="N17" s="56" t="s">
        <v>69</v>
      </c>
      <c r="O17" s="55">
        <f t="shared" si="4"/>
        <v>2</v>
      </c>
      <c r="P17" s="55">
        <v>2</v>
      </c>
      <c r="Q17" s="57">
        <f t="shared" si="5"/>
        <v>1</v>
      </c>
      <c r="R17" s="56" t="s">
        <v>70</v>
      </c>
      <c r="S17" s="56" t="s">
        <v>71</v>
      </c>
      <c r="T17" s="55">
        <f t="shared" si="6"/>
        <v>2</v>
      </c>
      <c r="U17" s="55">
        <v>2</v>
      </c>
      <c r="V17" s="58">
        <f t="shared" si="11"/>
        <v>1</v>
      </c>
      <c r="W17" s="1" t="s">
        <v>72</v>
      </c>
      <c r="X17" s="1" t="s">
        <v>73</v>
      </c>
      <c r="Y17" s="3">
        <f t="shared" si="7"/>
        <v>2</v>
      </c>
      <c r="Z17" s="67">
        <v>6</v>
      </c>
      <c r="AA17" s="58">
        <f t="shared" si="12"/>
        <v>1</v>
      </c>
      <c r="AB17" s="66" t="s">
        <v>74</v>
      </c>
      <c r="AC17" s="70" t="s">
        <v>75</v>
      </c>
      <c r="AD17" s="3">
        <f t="shared" si="8"/>
        <v>2</v>
      </c>
      <c r="AE17" s="3"/>
      <c r="AF17" s="58">
        <f t="shared" si="9"/>
        <v>0</v>
      </c>
      <c r="AG17" s="1"/>
      <c r="AH17" s="1"/>
      <c r="AI17" s="3">
        <f t="shared" ref="AI17" si="13">P17+U17+Z17+AE17</f>
        <v>10</v>
      </c>
      <c r="AJ17" s="58">
        <f t="shared" si="10"/>
        <v>1</v>
      </c>
    </row>
    <row r="18" spans="1:36" s="62" customFormat="1" ht="135">
      <c r="A18" s="28">
        <v>7</v>
      </c>
      <c r="B18" s="18" t="s">
        <v>31</v>
      </c>
      <c r="C18" s="18" t="s">
        <v>48</v>
      </c>
      <c r="D18" s="28">
        <v>7</v>
      </c>
      <c r="E18" s="18" t="s">
        <v>76</v>
      </c>
      <c r="F18" s="18" t="s">
        <v>77</v>
      </c>
      <c r="G18" s="18" t="s">
        <v>78</v>
      </c>
      <c r="H18" s="18" t="s">
        <v>36</v>
      </c>
      <c r="I18" s="28" t="s">
        <v>37</v>
      </c>
      <c r="J18" s="28">
        <v>1</v>
      </c>
      <c r="K18" s="28" t="s">
        <v>37</v>
      </c>
      <c r="L18" s="28" t="s">
        <v>37</v>
      </c>
      <c r="M18" s="28">
        <f>SUM(I18:L18)</f>
        <v>1</v>
      </c>
      <c r="N18" s="56" t="s">
        <v>79</v>
      </c>
      <c r="O18" s="55" t="str">
        <f t="shared" si="4"/>
        <v>No programada</v>
      </c>
      <c r="P18" s="55" t="s">
        <v>37</v>
      </c>
      <c r="Q18" s="55" t="s">
        <v>37</v>
      </c>
      <c r="R18" s="59" t="s">
        <v>37</v>
      </c>
      <c r="S18" s="59" t="s">
        <v>37</v>
      </c>
      <c r="T18" s="55">
        <f t="shared" si="6"/>
        <v>1</v>
      </c>
      <c r="U18" s="55">
        <v>1</v>
      </c>
      <c r="V18" s="58">
        <f t="shared" si="11"/>
        <v>1</v>
      </c>
      <c r="W18" s="60" t="s">
        <v>80</v>
      </c>
      <c r="X18" s="60" t="s">
        <v>81</v>
      </c>
      <c r="Y18" s="61" t="str">
        <f t="shared" si="7"/>
        <v>No programada</v>
      </c>
      <c r="Z18" s="67" t="s">
        <v>37</v>
      </c>
      <c r="AA18" s="71" t="s">
        <v>37</v>
      </c>
      <c r="AB18" s="66" t="s">
        <v>37</v>
      </c>
      <c r="AC18" s="70" t="s">
        <v>37</v>
      </c>
      <c r="AD18" s="61" t="str">
        <f t="shared" si="8"/>
        <v>No programada</v>
      </c>
      <c r="AE18" s="61"/>
      <c r="AF18" s="58" t="e">
        <f t="shared" si="9"/>
        <v>#VALUE!</v>
      </c>
      <c r="AG18" s="60"/>
      <c r="AH18" s="60"/>
      <c r="AI18" s="61">
        <f>U18+AE18</f>
        <v>1</v>
      </c>
      <c r="AJ18" s="58">
        <f t="shared" si="10"/>
        <v>1</v>
      </c>
    </row>
    <row r="19" spans="1:36" s="44" customFormat="1" ht="75">
      <c r="A19" s="28">
        <v>7</v>
      </c>
      <c r="B19" s="18" t="s">
        <v>31</v>
      </c>
      <c r="C19" s="18" t="s">
        <v>48</v>
      </c>
      <c r="D19" s="28">
        <v>8</v>
      </c>
      <c r="E19" s="18" t="s">
        <v>82</v>
      </c>
      <c r="F19" s="18" t="s">
        <v>83</v>
      </c>
      <c r="G19" s="18" t="s">
        <v>50</v>
      </c>
      <c r="H19" s="18" t="s">
        <v>36</v>
      </c>
      <c r="I19" s="28" t="s">
        <v>37</v>
      </c>
      <c r="J19" s="28">
        <v>1</v>
      </c>
      <c r="K19" s="28" t="s">
        <v>37</v>
      </c>
      <c r="L19" s="28" t="s">
        <v>37</v>
      </c>
      <c r="M19" s="28">
        <v>1</v>
      </c>
      <c r="N19" s="56" t="s">
        <v>84</v>
      </c>
      <c r="O19" s="45" t="str">
        <f t="shared" si="4"/>
        <v>No programada</v>
      </c>
      <c r="P19" s="45" t="s">
        <v>37</v>
      </c>
      <c r="Q19" s="45" t="s">
        <v>37</v>
      </c>
      <c r="R19" s="46" t="s">
        <v>37</v>
      </c>
      <c r="S19" s="46" t="s">
        <v>37</v>
      </c>
      <c r="T19" s="45">
        <f t="shared" si="6"/>
        <v>1</v>
      </c>
      <c r="U19" s="45">
        <v>1</v>
      </c>
      <c r="V19" s="47">
        <f t="shared" si="11"/>
        <v>1</v>
      </c>
      <c r="W19" s="49" t="s">
        <v>85</v>
      </c>
      <c r="X19" s="49" t="s">
        <v>86</v>
      </c>
      <c r="Y19" s="48" t="str">
        <f t="shared" si="7"/>
        <v>No programada</v>
      </c>
      <c r="Z19" s="71" t="s">
        <v>37</v>
      </c>
      <c r="AA19" s="71" t="s">
        <v>37</v>
      </c>
      <c r="AB19" s="66" t="s">
        <v>37</v>
      </c>
      <c r="AC19" s="70" t="s">
        <v>37</v>
      </c>
      <c r="AD19" s="48" t="str">
        <f t="shared" si="8"/>
        <v>No programada</v>
      </c>
      <c r="AE19" s="48"/>
      <c r="AF19" s="47" t="e">
        <f t="shared" si="9"/>
        <v>#VALUE!</v>
      </c>
      <c r="AG19" s="49"/>
      <c r="AH19" s="49"/>
      <c r="AI19" s="48">
        <v>1</v>
      </c>
      <c r="AJ19" s="47">
        <f t="shared" si="10"/>
        <v>1</v>
      </c>
    </row>
    <row r="20" spans="1:36" s="19" customFormat="1" ht="75">
      <c r="A20" s="28">
        <v>7</v>
      </c>
      <c r="B20" s="18" t="s">
        <v>31</v>
      </c>
      <c r="C20" s="18" t="s">
        <v>87</v>
      </c>
      <c r="D20" s="28">
        <v>9</v>
      </c>
      <c r="E20" s="18" t="s">
        <v>88</v>
      </c>
      <c r="F20" s="18" t="s">
        <v>89</v>
      </c>
      <c r="G20" s="18" t="s">
        <v>90</v>
      </c>
      <c r="H20" s="18" t="s">
        <v>91</v>
      </c>
      <c r="I20" s="28" t="s">
        <v>37</v>
      </c>
      <c r="J20" s="28" t="s">
        <v>37</v>
      </c>
      <c r="K20" s="28" t="s">
        <v>37</v>
      </c>
      <c r="L20" s="28">
        <v>1</v>
      </c>
      <c r="M20" s="28">
        <v>1</v>
      </c>
      <c r="N20" s="56" t="s">
        <v>92</v>
      </c>
      <c r="O20" s="28" t="str">
        <f t="shared" si="4"/>
        <v>No programada</v>
      </c>
      <c r="P20" s="28" t="s">
        <v>37</v>
      </c>
      <c r="Q20" s="28" t="s">
        <v>37</v>
      </c>
      <c r="R20" s="43" t="s">
        <v>37</v>
      </c>
      <c r="S20" s="43" t="s">
        <v>37</v>
      </c>
      <c r="T20" s="28" t="str">
        <f t="shared" si="6"/>
        <v>No programada</v>
      </c>
      <c r="U20" s="28" t="s">
        <v>37</v>
      </c>
      <c r="V20" s="32" t="s">
        <v>37</v>
      </c>
      <c r="W20" s="1" t="s">
        <v>46</v>
      </c>
      <c r="X20" s="1" t="s">
        <v>37</v>
      </c>
      <c r="Y20" s="3" t="str">
        <f t="shared" si="7"/>
        <v>No programada</v>
      </c>
      <c r="Z20" s="71" t="s">
        <v>37</v>
      </c>
      <c r="AA20" s="71" t="s">
        <v>37</v>
      </c>
      <c r="AB20" s="66" t="s">
        <v>37</v>
      </c>
      <c r="AC20" s="70" t="s">
        <v>37</v>
      </c>
      <c r="AD20" s="3">
        <f t="shared" si="8"/>
        <v>1</v>
      </c>
      <c r="AE20" s="3"/>
      <c r="AF20" s="32">
        <f t="shared" si="9"/>
        <v>0</v>
      </c>
      <c r="AG20" s="1"/>
      <c r="AH20" s="1"/>
      <c r="AI20" s="3">
        <v>0</v>
      </c>
      <c r="AJ20" s="32">
        <f t="shared" si="10"/>
        <v>0</v>
      </c>
    </row>
    <row r="21" spans="1:36" s="19" customFormat="1" ht="90">
      <c r="A21" s="28">
        <v>7</v>
      </c>
      <c r="B21" s="18" t="s">
        <v>31</v>
      </c>
      <c r="C21" s="18" t="s">
        <v>48</v>
      </c>
      <c r="D21" s="28">
        <v>10</v>
      </c>
      <c r="E21" s="18" t="s">
        <v>93</v>
      </c>
      <c r="F21" s="18" t="s">
        <v>94</v>
      </c>
      <c r="G21" s="18" t="s">
        <v>44</v>
      </c>
      <c r="H21" s="18" t="s">
        <v>36</v>
      </c>
      <c r="I21" s="28" t="s">
        <v>37</v>
      </c>
      <c r="J21" s="29">
        <v>1</v>
      </c>
      <c r="K21" s="28" t="s">
        <v>37</v>
      </c>
      <c r="L21" s="28" t="s">
        <v>37</v>
      </c>
      <c r="M21" s="29">
        <v>1</v>
      </c>
      <c r="N21" s="56" t="s">
        <v>95</v>
      </c>
      <c r="O21" s="28" t="str">
        <f t="shared" si="4"/>
        <v>No programada</v>
      </c>
      <c r="P21" s="28" t="s">
        <v>37</v>
      </c>
      <c r="Q21" s="28" t="s">
        <v>37</v>
      </c>
      <c r="R21" s="43" t="s">
        <v>37</v>
      </c>
      <c r="S21" s="43" t="s">
        <v>37</v>
      </c>
      <c r="T21" s="29">
        <f t="shared" si="6"/>
        <v>1</v>
      </c>
      <c r="U21" s="29">
        <v>1</v>
      </c>
      <c r="V21" s="32">
        <f t="shared" si="11"/>
        <v>1</v>
      </c>
      <c r="W21" s="1" t="s">
        <v>96</v>
      </c>
      <c r="X21" s="1" t="s">
        <v>97</v>
      </c>
      <c r="Y21" s="3" t="str">
        <f t="shared" si="7"/>
        <v>No programada</v>
      </c>
      <c r="Z21" s="71" t="s">
        <v>37</v>
      </c>
      <c r="AA21" s="71" t="s">
        <v>37</v>
      </c>
      <c r="AB21" s="66" t="s">
        <v>37</v>
      </c>
      <c r="AC21" s="70" t="s">
        <v>37</v>
      </c>
      <c r="AD21" s="3" t="str">
        <f t="shared" si="8"/>
        <v>No programada</v>
      </c>
      <c r="AE21" s="3"/>
      <c r="AF21" s="32" t="e">
        <f t="shared" si="9"/>
        <v>#VALUE!</v>
      </c>
      <c r="AG21" s="1"/>
      <c r="AH21" s="1"/>
      <c r="AI21" s="65">
        <f>U21</f>
        <v>1</v>
      </c>
      <c r="AJ21" s="32">
        <f t="shared" si="10"/>
        <v>1</v>
      </c>
    </row>
    <row r="22" spans="1:36" s="19" customFormat="1" ht="120">
      <c r="A22" s="28">
        <v>7</v>
      </c>
      <c r="B22" s="18" t="s">
        <v>31</v>
      </c>
      <c r="C22" s="18" t="s">
        <v>48</v>
      </c>
      <c r="D22" s="28">
        <v>11</v>
      </c>
      <c r="E22" s="18" t="s">
        <v>98</v>
      </c>
      <c r="F22" s="18" t="s">
        <v>99</v>
      </c>
      <c r="G22" s="18" t="s">
        <v>100</v>
      </c>
      <c r="H22" s="18" t="s">
        <v>36</v>
      </c>
      <c r="I22" s="28" t="s">
        <v>37</v>
      </c>
      <c r="J22" s="28">
        <v>1</v>
      </c>
      <c r="K22" s="28" t="s">
        <v>37</v>
      </c>
      <c r="L22" s="28">
        <v>1</v>
      </c>
      <c r="M22" s="28">
        <v>2</v>
      </c>
      <c r="N22" s="56" t="s">
        <v>101</v>
      </c>
      <c r="O22" s="28" t="str">
        <f t="shared" si="4"/>
        <v>No programada</v>
      </c>
      <c r="P22" s="28" t="s">
        <v>37</v>
      </c>
      <c r="Q22" s="28" t="s">
        <v>37</v>
      </c>
      <c r="R22" s="43" t="s">
        <v>37</v>
      </c>
      <c r="S22" s="43" t="s">
        <v>37</v>
      </c>
      <c r="T22" s="28">
        <f t="shared" si="6"/>
        <v>1</v>
      </c>
      <c r="U22" s="28">
        <v>1</v>
      </c>
      <c r="V22" s="32">
        <f t="shared" si="11"/>
        <v>1</v>
      </c>
      <c r="W22" s="1" t="s">
        <v>102</v>
      </c>
      <c r="X22" s="1" t="s">
        <v>103</v>
      </c>
      <c r="Y22" s="3" t="str">
        <f t="shared" si="7"/>
        <v>No programada</v>
      </c>
      <c r="Z22" s="71" t="s">
        <v>37</v>
      </c>
      <c r="AA22" s="71" t="s">
        <v>37</v>
      </c>
      <c r="AB22" s="66" t="s">
        <v>37</v>
      </c>
      <c r="AC22" s="70" t="s">
        <v>37</v>
      </c>
      <c r="AD22" s="3">
        <f t="shared" si="8"/>
        <v>1</v>
      </c>
      <c r="AE22" s="3"/>
      <c r="AF22" s="32">
        <f t="shared" si="9"/>
        <v>0</v>
      </c>
      <c r="AG22" s="1"/>
      <c r="AH22" s="1"/>
      <c r="AI22" s="3">
        <f>U22+AE22</f>
        <v>1</v>
      </c>
      <c r="AJ22" s="32">
        <f t="shared" si="10"/>
        <v>0.5</v>
      </c>
    </row>
    <row r="23" spans="1:36" s="19" customFormat="1" ht="90">
      <c r="A23" s="28">
        <v>7</v>
      </c>
      <c r="B23" s="18" t="s">
        <v>31</v>
      </c>
      <c r="C23" s="18" t="s">
        <v>87</v>
      </c>
      <c r="D23" s="28">
        <v>12</v>
      </c>
      <c r="E23" s="18" t="s">
        <v>104</v>
      </c>
      <c r="F23" s="18" t="s">
        <v>105</v>
      </c>
      <c r="G23" s="18" t="s">
        <v>106</v>
      </c>
      <c r="H23" s="18" t="s">
        <v>36</v>
      </c>
      <c r="I23" s="28" t="s">
        <v>37</v>
      </c>
      <c r="J23" s="28" t="s">
        <v>37</v>
      </c>
      <c r="K23" s="28">
        <v>3</v>
      </c>
      <c r="L23" s="28" t="s">
        <v>37</v>
      </c>
      <c r="M23" s="28">
        <v>3</v>
      </c>
      <c r="N23" s="56" t="s">
        <v>107</v>
      </c>
      <c r="O23" s="28" t="str">
        <f t="shared" si="4"/>
        <v>No programada</v>
      </c>
      <c r="P23" s="28" t="s">
        <v>37</v>
      </c>
      <c r="Q23" s="28" t="s">
        <v>37</v>
      </c>
      <c r="R23" s="43" t="s">
        <v>37</v>
      </c>
      <c r="S23" s="43" t="s">
        <v>37</v>
      </c>
      <c r="T23" s="28" t="str">
        <f t="shared" si="6"/>
        <v>No programada</v>
      </c>
      <c r="U23" s="28" t="s">
        <v>37</v>
      </c>
      <c r="V23" s="32" t="s">
        <v>37</v>
      </c>
      <c r="W23" s="1" t="s">
        <v>46</v>
      </c>
      <c r="X23" s="1" t="s">
        <v>37</v>
      </c>
      <c r="Y23" s="3">
        <f t="shared" si="7"/>
        <v>3</v>
      </c>
      <c r="Z23" s="67">
        <v>1</v>
      </c>
      <c r="AA23" s="32">
        <f t="shared" si="12"/>
        <v>0.33333333333333331</v>
      </c>
      <c r="AB23" s="66" t="s">
        <v>108</v>
      </c>
      <c r="AC23" s="70" t="s">
        <v>109</v>
      </c>
      <c r="AD23" s="3" t="str">
        <f t="shared" si="8"/>
        <v>No programada</v>
      </c>
      <c r="AE23" s="3"/>
      <c r="AF23" s="32" t="e">
        <f t="shared" si="9"/>
        <v>#VALUE!</v>
      </c>
      <c r="AG23" s="1"/>
      <c r="AH23" s="1"/>
      <c r="AI23" s="3">
        <v>1</v>
      </c>
      <c r="AJ23" s="32">
        <f t="shared" si="10"/>
        <v>0.33333333333333331</v>
      </c>
    </row>
    <row r="24" spans="1:36" s="19" customFormat="1" ht="75">
      <c r="A24" s="28">
        <v>7</v>
      </c>
      <c r="B24" s="18" t="s">
        <v>31</v>
      </c>
      <c r="C24" s="18" t="s">
        <v>51</v>
      </c>
      <c r="D24" s="28">
        <v>13</v>
      </c>
      <c r="E24" s="18" t="s">
        <v>110</v>
      </c>
      <c r="F24" s="18" t="s">
        <v>111</v>
      </c>
      <c r="G24" s="18" t="s">
        <v>68</v>
      </c>
      <c r="H24" s="18" t="s">
        <v>36</v>
      </c>
      <c r="I24" s="28" t="s">
        <v>37</v>
      </c>
      <c r="J24" s="28" t="s">
        <v>37</v>
      </c>
      <c r="K24" s="28">
        <v>1</v>
      </c>
      <c r="L24" s="28" t="s">
        <v>37</v>
      </c>
      <c r="M24" s="28">
        <v>1</v>
      </c>
      <c r="N24" s="56" t="s">
        <v>112</v>
      </c>
      <c r="O24" s="28" t="str">
        <f t="shared" si="4"/>
        <v>No programada</v>
      </c>
      <c r="P24" s="28" t="s">
        <v>37</v>
      </c>
      <c r="Q24" s="28" t="s">
        <v>37</v>
      </c>
      <c r="R24" s="43" t="s">
        <v>37</v>
      </c>
      <c r="S24" s="43" t="s">
        <v>37</v>
      </c>
      <c r="T24" s="28" t="str">
        <f t="shared" si="6"/>
        <v>No programada</v>
      </c>
      <c r="U24" s="28" t="s">
        <v>37</v>
      </c>
      <c r="V24" s="32" t="s">
        <v>37</v>
      </c>
      <c r="W24" s="1" t="s">
        <v>46</v>
      </c>
      <c r="X24" s="1" t="s">
        <v>37</v>
      </c>
      <c r="Y24" s="3">
        <f t="shared" si="7"/>
        <v>1</v>
      </c>
      <c r="Z24" s="67">
        <v>1</v>
      </c>
      <c r="AA24" s="32">
        <f t="shared" si="12"/>
        <v>1</v>
      </c>
      <c r="AB24" s="66" t="s">
        <v>113</v>
      </c>
      <c r="AC24" s="70" t="s">
        <v>114</v>
      </c>
      <c r="AD24" s="3" t="str">
        <f t="shared" si="8"/>
        <v>No programada</v>
      </c>
      <c r="AE24" s="3"/>
      <c r="AF24" s="32" t="e">
        <f t="shared" si="9"/>
        <v>#VALUE!</v>
      </c>
      <c r="AG24" s="1"/>
      <c r="AH24" s="1"/>
      <c r="AI24" s="3">
        <v>1</v>
      </c>
      <c r="AJ24" s="32">
        <f t="shared" si="10"/>
        <v>1</v>
      </c>
    </row>
    <row r="25" spans="1:36" s="19" customFormat="1" ht="135">
      <c r="A25" s="28">
        <v>7</v>
      </c>
      <c r="B25" s="18" t="s">
        <v>31</v>
      </c>
      <c r="C25" s="18" t="s">
        <v>51</v>
      </c>
      <c r="D25" s="28">
        <v>14</v>
      </c>
      <c r="E25" s="18" t="s">
        <v>115</v>
      </c>
      <c r="F25" s="18" t="s">
        <v>116</v>
      </c>
      <c r="G25" s="18" t="s">
        <v>68</v>
      </c>
      <c r="H25" s="18" t="s">
        <v>36</v>
      </c>
      <c r="I25" s="28" t="s">
        <v>37</v>
      </c>
      <c r="J25" s="28">
        <v>1</v>
      </c>
      <c r="K25" s="28" t="s">
        <v>37</v>
      </c>
      <c r="L25" s="28">
        <v>1</v>
      </c>
      <c r="M25" s="28">
        <v>2</v>
      </c>
      <c r="N25" s="56" t="s">
        <v>117</v>
      </c>
      <c r="O25" s="28" t="str">
        <f t="shared" si="4"/>
        <v>No programada</v>
      </c>
      <c r="P25" s="28" t="s">
        <v>37</v>
      </c>
      <c r="Q25" s="28" t="s">
        <v>37</v>
      </c>
      <c r="R25" s="43" t="s">
        <v>37</v>
      </c>
      <c r="S25" s="43" t="s">
        <v>37</v>
      </c>
      <c r="T25" s="28">
        <f t="shared" si="6"/>
        <v>1</v>
      </c>
      <c r="U25" s="55">
        <v>1</v>
      </c>
      <c r="V25" s="47">
        <f t="shared" ref="V25" si="14">IF(U25/T25&gt;100%,100%,U25/T25)</f>
        <v>1</v>
      </c>
      <c r="W25" s="1" t="s">
        <v>118</v>
      </c>
      <c r="X25" s="63" t="s">
        <v>119</v>
      </c>
      <c r="Y25" s="3" t="str">
        <f t="shared" si="7"/>
        <v>No programada</v>
      </c>
      <c r="Z25" s="71" t="s">
        <v>37</v>
      </c>
      <c r="AA25" s="71" t="s">
        <v>37</v>
      </c>
      <c r="AB25" s="66" t="s">
        <v>37</v>
      </c>
      <c r="AC25" s="70" t="s">
        <v>37</v>
      </c>
      <c r="AD25" s="3">
        <f t="shared" si="8"/>
        <v>1</v>
      </c>
      <c r="AE25" s="3"/>
      <c r="AF25" s="32">
        <f t="shared" si="9"/>
        <v>0</v>
      </c>
      <c r="AG25" s="1"/>
      <c r="AH25" s="1"/>
      <c r="AI25" s="3">
        <v>1</v>
      </c>
      <c r="AJ25" s="32">
        <f t="shared" si="10"/>
        <v>0.5</v>
      </c>
    </row>
    <row r="26" spans="1:36" ht="18.75">
      <c r="Q26" s="42">
        <f>AVERAGE(Q12:Q25)</f>
        <v>1</v>
      </c>
      <c r="V26" s="42">
        <f>AVERAGE(V12:V25)</f>
        <v>1</v>
      </c>
      <c r="AA26" s="42">
        <f>AVERAGE(AA12:AA25)</f>
        <v>0.86666666666666681</v>
      </c>
      <c r="AH26" s="90" t="s">
        <v>120</v>
      </c>
      <c r="AI26" s="90"/>
      <c r="AJ26" s="42">
        <f>AVERAGE(AJ12:AJ25)</f>
        <v>0.63095238095238082</v>
      </c>
    </row>
    <row r="30" spans="1:36">
      <c r="B30" s="92" t="s">
        <v>121</v>
      </c>
      <c r="C30" s="92"/>
      <c r="D30" s="92"/>
      <c r="E30" s="92"/>
      <c r="F30" s="92"/>
    </row>
    <row r="31" spans="1:36" s="38" customFormat="1">
      <c r="A31" s="37"/>
      <c r="B31" s="39" t="s">
        <v>122</v>
      </c>
      <c r="C31" s="92" t="s">
        <v>123</v>
      </c>
      <c r="D31" s="92"/>
      <c r="E31" s="92" t="s">
        <v>124</v>
      </c>
      <c r="F31" s="92"/>
      <c r="G31" s="35"/>
      <c r="H31" s="35"/>
      <c r="I31" s="35"/>
      <c r="J31" s="35"/>
      <c r="K31" s="35"/>
      <c r="L31" s="35"/>
      <c r="M31" s="35"/>
      <c r="N31" s="54"/>
      <c r="O31" s="35"/>
      <c r="P31" s="35"/>
      <c r="Q31" s="36"/>
      <c r="R31" s="35"/>
      <c r="S31" s="35"/>
      <c r="T31" s="35"/>
      <c r="U31" s="37"/>
    </row>
    <row r="32" spans="1:36">
      <c r="B32" s="28">
        <v>1</v>
      </c>
      <c r="C32" s="93" t="s">
        <v>125</v>
      </c>
      <c r="D32" s="94"/>
      <c r="E32" s="95" t="s">
        <v>126</v>
      </c>
      <c r="F32" s="96"/>
    </row>
    <row r="33" spans="2:6" ht="39" customHeight="1">
      <c r="B33" s="28">
        <v>2</v>
      </c>
      <c r="C33" s="93" t="s">
        <v>127</v>
      </c>
      <c r="D33" s="94"/>
      <c r="E33" s="95" t="s">
        <v>128</v>
      </c>
      <c r="F33" s="96"/>
    </row>
    <row r="34" spans="2:6" ht="45.75" customHeight="1">
      <c r="B34" s="28">
        <v>3</v>
      </c>
      <c r="C34" s="91" t="s">
        <v>129</v>
      </c>
      <c r="D34" s="91"/>
      <c r="E34" s="95" t="s">
        <v>130</v>
      </c>
      <c r="F34" s="96"/>
    </row>
    <row r="35" spans="2:6" ht="81.75" customHeight="1">
      <c r="B35" s="28">
        <v>4</v>
      </c>
      <c r="C35" s="91" t="s">
        <v>131</v>
      </c>
      <c r="D35" s="91"/>
      <c r="E35" s="95" t="s">
        <v>132</v>
      </c>
      <c r="F35" s="96"/>
    </row>
    <row r="36" spans="2:6">
      <c r="B36" s="28"/>
      <c r="C36" s="91"/>
      <c r="D36" s="91"/>
      <c r="E36" s="91"/>
      <c r="F36" s="91"/>
    </row>
  </sheetData>
  <autoFilter ref="A11:DV26" xr:uid="{00000000-0001-0000-0000-000000000000}"/>
  <dataConsolidate/>
  <mergeCells count="28">
    <mergeCell ref="AH26:AI26"/>
    <mergeCell ref="C36:D36"/>
    <mergeCell ref="E36:F36"/>
    <mergeCell ref="B30:F30"/>
    <mergeCell ref="C33:D33"/>
    <mergeCell ref="E33:F33"/>
    <mergeCell ref="C34:D34"/>
    <mergeCell ref="E34:F34"/>
    <mergeCell ref="C35:D35"/>
    <mergeCell ref="E35:F35"/>
    <mergeCell ref="C32:D32"/>
    <mergeCell ref="E32:F32"/>
    <mergeCell ref="C31:D31"/>
    <mergeCell ref="E31:F31"/>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H10:H11 H16 H26:H1048576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133</v>
      </c>
    </row>
    <row r="2" spans="1:1">
      <c r="A2" t="s">
        <v>134</v>
      </c>
    </row>
    <row r="3" spans="1:1">
      <c r="A3" t="s">
        <v>36</v>
      </c>
    </row>
    <row r="4" spans="1:1">
      <c r="A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2023-10-30T18:28:34Z</dcterms:modified>
  <cp:category/>
  <cp:contentStatus/>
</cp:coreProperties>
</file>