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gobiernobogota-my.sharepoint.com/personal/miguel_cardozo_gobiernobogota_gov_co/Documents/Planeación institucional y sectorial/Planeacion 2022/13-Propuestas NC (consulta ciudadana)/"/>
    </mc:Choice>
  </mc:AlternateContent>
  <xr:revisionPtr revIDLastSave="57" documentId="8_{9E450D6B-DBB9-4ED4-B8AC-CC8CAF777BDC}" xr6:coauthVersionLast="47" xr6:coauthVersionMax="47" xr10:uidLastSave="{3AED293A-49DB-42D4-82F2-326F9FBA3012}"/>
  <bookViews>
    <workbookView xWindow="-120" yWindow="-120" windowWidth="29040" windowHeight="15840" xr2:uid="{82425007-B10C-4B30-B14E-E133B79C6502}"/>
  </bookViews>
  <sheets>
    <sheet name="PLAN DE GESTION" sheetId="1" r:id="rId1"/>
    <sheet name="Hoja1" sheetId="2" state="hidden" r:id="rId2"/>
  </sheets>
  <externalReferences>
    <externalReference r:id="rId3"/>
  </externalReferences>
  <definedNames>
    <definedName name="Tipos">[1]TABLA!$G$2:$G$4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29" i="1" l="1"/>
  <c r="AJ28" i="1"/>
  <c r="AJ27" i="1"/>
  <c r="AE29" i="1"/>
  <c r="AE28" i="1"/>
  <c r="AE27" i="1"/>
  <c r="Z29" i="1"/>
  <c r="Z28" i="1"/>
  <c r="Z27" i="1"/>
  <c r="U29" i="1"/>
  <c r="U28" i="1"/>
  <c r="U27" i="1"/>
  <c r="O29" i="1"/>
  <c r="O28" i="1"/>
  <c r="O27" i="1"/>
  <c r="AQ19" i="1" l="1"/>
  <c r="AQ20" i="1"/>
  <c r="AL27" i="1"/>
  <c r="AJ25" i="1"/>
  <c r="AL25" i="1" s="1"/>
  <c r="AJ24" i="1"/>
  <c r="AL24" i="1" s="1"/>
  <c r="AJ23" i="1"/>
  <c r="AL23" i="1" s="1"/>
  <c r="AJ22" i="1"/>
  <c r="AL22" i="1" s="1"/>
  <c r="AJ21" i="1"/>
  <c r="AL21" i="1" s="1"/>
  <c r="AJ20" i="1"/>
  <c r="AL20" i="1" s="1"/>
  <c r="AJ19" i="1"/>
  <c r="AL19" i="1" s="1"/>
  <c r="AJ18" i="1"/>
  <c r="AL18" i="1" s="1"/>
  <c r="AJ17" i="1"/>
  <c r="AL17" i="1" s="1"/>
  <c r="AJ16" i="1"/>
  <c r="AJ15" i="1"/>
  <c r="AL15" i="1" s="1"/>
  <c r="AJ14" i="1"/>
  <c r="AL14" i="1" s="1"/>
  <c r="AJ13" i="1"/>
  <c r="AL13" i="1" s="1"/>
  <c r="AL29" i="1"/>
  <c r="AL28" i="1"/>
  <c r="AL16" i="1"/>
  <c r="AG29" i="1"/>
  <c r="AG27" i="1"/>
  <c r="AG30" i="1" s="1"/>
  <c r="AE25" i="1"/>
  <c r="AG25" i="1" s="1"/>
  <c r="AE24" i="1"/>
  <c r="AG24" i="1" s="1"/>
  <c r="AE23" i="1"/>
  <c r="AG23" i="1" s="1"/>
  <c r="AE22" i="1"/>
  <c r="AG22" i="1" s="1"/>
  <c r="AE21" i="1"/>
  <c r="AG21" i="1" s="1"/>
  <c r="AE20" i="1"/>
  <c r="AG20" i="1" s="1"/>
  <c r="AE19" i="1"/>
  <c r="AE18" i="1"/>
  <c r="AG18" i="1" s="1"/>
  <c r="AE17" i="1"/>
  <c r="AG17" i="1" s="1"/>
  <c r="AE16" i="1"/>
  <c r="AG16" i="1" s="1"/>
  <c r="AE15" i="1"/>
  <c r="AG15" i="1" s="1"/>
  <c r="AE14" i="1"/>
  <c r="AG14" i="1" s="1"/>
  <c r="AE13" i="1"/>
  <c r="AG13" i="1" s="1"/>
  <c r="AG28" i="1"/>
  <c r="AG19" i="1"/>
  <c r="W13" i="1"/>
  <c r="Z13" i="1"/>
  <c r="AB13" i="1" s="1"/>
  <c r="W29" i="1"/>
  <c r="W28" i="1"/>
  <c r="W27" i="1"/>
  <c r="W30" i="1" s="1"/>
  <c r="U25" i="1"/>
  <c r="W25" i="1" s="1"/>
  <c r="U24" i="1"/>
  <c r="W24" i="1" s="1"/>
  <c r="U23" i="1"/>
  <c r="W23" i="1" s="1"/>
  <c r="U22" i="1"/>
  <c r="W22" i="1" s="1"/>
  <c r="U21" i="1"/>
  <c r="W21" i="1" s="1"/>
  <c r="U20" i="1"/>
  <c r="W20" i="1" s="1"/>
  <c r="U19" i="1"/>
  <c r="W19" i="1" s="1"/>
  <c r="U18" i="1"/>
  <c r="W18" i="1" s="1"/>
  <c r="U17" i="1"/>
  <c r="W17" i="1" s="1"/>
  <c r="U16" i="1"/>
  <c r="W16" i="1" s="1"/>
  <c r="U15" i="1"/>
  <c r="W15" i="1" s="1"/>
  <c r="U14" i="1"/>
  <c r="W14" i="1" s="1"/>
  <c r="U13" i="1"/>
  <c r="AO15" i="1"/>
  <c r="AQ15" i="1" s="1"/>
  <c r="AO16" i="1"/>
  <c r="AQ16" i="1" s="1"/>
  <c r="AO17" i="1"/>
  <c r="AQ17" i="1" s="1"/>
  <c r="AO19" i="1"/>
  <c r="AO21" i="1"/>
  <c r="AQ21" i="1" s="1"/>
  <c r="AO23" i="1"/>
  <c r="AQ23" i="1" s="1"/>
  <c r="AO25" i="1"/>
  <c r="AQ25" i="1" s="1"/>
  <c r="AO29" i="1"/>
  <c r="AQ29" i="1" s="1"/>
  <c r="AO28" i="1"/>
  <c r="AQ28" i="1" s="1"/>
  <c r="AO27" i="1"/>
  <c r="AQ27" i="1" s="1"/>
  <c r="AO24" i="1"/>
  <c r="AQ24" i="1" s="1"/>
  <c r="AO22" i="1"/>
  <c r="AQ22" i="1" s="1"/>
  <c r="AO20" i="1"/>
  <c r="AO18" i="1"/>
  <c r="AQ18" i="1" s="1"/>
  <c r="AO14" i="1"/>
  <c r="AQ14" i="1" s="1"/>
  <c r="AO13" i="1"/>
  <c r="AQ13" i="1" s="1"/>
  <c r="AB29" i="1"/>
  <c r="AB28" i="1"/>
  <c r="AB27" i="1"/>
  <c r="Z25" i="1"/>
  <c r="AB25" i="1" s="1"/>
  <c r="Z24" i="1"/>
  <c r="AB24" i="1" s="1"/>
  <c r="Z23" i="1"/>
  <c r="AB23" i="1" s="1"/>
  <c r="Z22" i="1"/>
  <c r="AB22" i="1" s="1"/>
  <c r="Z21" i="1"/>
  <c r="AB21" i="1" s="1"/>
  <c r="Z20" i="1"/>
  <c r="AB20" i="1" s="1"/>
  <c r="Z19" i="1"/>
  <c r="AB19" i="1" s="1"/>
  <c r="Z18" i="1"/>
  <c r="AB18" i="1" s="1"/>
  <c r="Z17" i="1"/>
  <c r="AB17" i="1" s="1"/>
  <c r="Z16" i="1"/>
  <c r="AB16" i="1" s="1"/>
  <c r="Z15" i="1"/>
  <c r="AB15" i="1" s="1"/>
  <c r="Z14" i="1"/>
  <c r="AB14" i="1" s="1"/>
  <c r="AB26" i="1" l="1"/>
  <c r="AL30" i="1"/>
  <c r="AQ30" i="1"/>
  <c r="AB30" i="1"/>
  <c r="AB31" i="1" s="1"/>
  <c r="AQ26" i="1"/>
  <c r="AL26" i="1"/>
  <c r="AG26" i="1"/>
  <c r="AG31" i="1" s="1"/>
  <c r="W26" i="1"/>
  <c r="W31" i="1" s="1"/>
  <c r="AL31" i="1" l="1"/>
  <c r="AQ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Camilo Bautista Beltran</author>
  </authors>
  <commentList>
    <comment ref="D12" authorId="0" shapeId="0" xr:uid="{DE3D65C4-7D6E-4DE5-90BB-22459891F0EA}">
      <text>
        <r>
          <rPr>
            <b/>
            <sz val="9"/>
            <color indexed="81"/>
            <rFont val="Tahoma"/>
            <family val="2"/>
          </rPr>
          <t>El contenido de la meta debe redactarse en forma de resultado, preferiblemente así: 
Verbo rector + magnitud + resultado + complemento</t>
        </r>
      </text>
    </comment>
    <comment ref="S12" authorId="0" shapeId="0" xr:uid="{2F0E26DF-E946-4615-BFBE-2278AC8995F4}">
      <text>
        <r>
          <rPr>
            <b/>
            <sz val="9"/>
            <color indexed="81"/>
            <rFont val="Tahoma"/>
            <family val="2"/>
          </rPr>
          <t>Corresponde al responsable de la ejecución de la meta. En casos excepcionales podrá corresponder al responsable del reporte</t>
        </r>
      </text>
    </comment>
  </commentList>
</comments>
</file>

<file path=xl/sharedStrings.xml><?xml version="1.0" encoding="utf-8"?>
<sst xmlns="http://schemas.openxmlformats.org/spreadsheetml/2006/main" count="304" uniqueCount="172">
  <si>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Versión: 5</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XX de diciembre de 2021
</t>
    </r>
    <r>
      <rPr>
        <b/>
        <sz val="11"/>
        <color theme="1"/>
        <rFont val="Calibri Light"/>
        <family val="2"/>
        <scheme val="major"/>
      </rPr>
      <t>Caso HOLA: xxx</t>
    </r>
  </si>
  <si>
    <t>DEPENDENCIAS ASOCIADAS</t>
  </si>
  <si>
    <t>CONTROL DE CAMBIOS</t>
  </si>
  <si>
    <t>VERSIÓN</t>
  </si>
  <si>
    <t>FECHA</t>
  </si>
  <si>
    <t>DESCRIPCIÓN DE LA MODIFICACIÓN</t>
  </si>
  <si>
    <t xml:space="preserve">Publicación del plan de gestión aprobado. Caso HOLA: </t>
  </si>
  <si>
    <t>PLAN ESTRATÉGICO INSTITUCIONAL</t>
  </si>
  <si>
    <t>META</t>
  </si>
  <si>
    <t>INDICADOR</t>
  </si>
  <si>
    <t>RESULTADO</t>
  </si>
  <si>
    <t xml:space="preserve">SEGUIMIENTO PLANES DE GESTIÓN </t>
  </si>
  <si>
    <t xml:space="preserve">SEGUIMIENTO PLAN GESTIÓN PROCESOS </t>
  </si>
  <si>
    <t xml:space="preserve">I TRIMESTRE </t>
  </si>
  <si>
    <t xml:space="preserve">II TRIMESTRE </t>
  </si>
  <si>
    <t xml:space="preserve">III TRIMESTRE </t>
  </si>
  <si>
    <t xml:space="preserve">IV TRIMESTRE </t>
  </si>
  <si>
    <t>EVALUACIÓN FINAL PLAN DE GESTIÓN</t>
  </si>
  <si>
    <t>No OE</t>
  </si>
  <si>
    <t>OBJETIVO ESTRATÉGICO</t>
  </si>
  <si>
    <t>No. Meta</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</si>
  <si>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</si>
  <si>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</si>
  <si>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</si>
  <si>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</si>
  <si>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</si>
  <si>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</si>
  <si>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</si>
  <si>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</si>
  <si>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</si>
  <si>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</si>
  <si>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</si>
  <si>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</si>
  <si>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</si>
  <si>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</si>
  <si>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</si>
  <si>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 DE LA META</t>
  </si>
  <si>
    <t>MÉTODO DE VERIFICACIÓN PARA EL SEGUIMIENTO</t>
  </si>
  <si>
    <t>PROGRAMADO</t>
  </si>
  <si>
    <t>EJECUTADO</t>
  </si>
  <si>
    <t>RESULTADO DE LA MEDICIÓN</t>
  </si>
  <si>
    <t>ANÁLISIS DE AVANCE</t>
  </si>
  <si>
    <t>MEDIO DE VERIFICACIÓN</t>
  </si>
  <si>
    <t>ANÁLISIS DE RESULTADO</t>
  </si>
  <si>
    <t>Total metas procesos (80%)</t>
  </si>
  <si>
    <t>Total metas transversales (20%)</t>
  </si>
  <si>
    <t xml:space="preserve">Total plan de gestión </t>
  </si>
  <si>
    <t>Objetivo Estrategico</t>
  </si>
  <si>
    <t>Fomentar la gestión del conocimiento y la innovación para agilizar la comunicación con el ciudadano, la prestación de trámites y servicios, y garantizar la toma de decisiones con base en evidencia.</t>
  </si>
  <si>
    <t>Rutinaria</t>
  </si>
  <si>
    <t>Suma</t>
  </si>
  <si>
    <t>Eficacia</t>
  </si>
  <si>
    <t>Promover una ciudadanía activa y responsable, propiciando espacios de participación, formación y diálogo con mayor inteligencia colectiva y conciencia común, donde las nuevas ciudadanías se sientan vinculadas e identificadas con el Gobierno Distrital.</t>
  </si>
  <si>
    <t>Retadora (Mejora)</t>
  </si>
  <si>
    <t>Creciente</t>
  </si>
  <si>
    <t>Eficiencia</t>
  </si>
  <si>
    <t>Implementar estrategias de Gobierno Abierto y transparencia, haciendo uso de herramientas de las TIC para su divulgación, como parte del fortalecimiento de la relación entre la ciudadanía y el gobierno.</t>
  </si>
  <si>
    <t>Gestión</t>
  </si>
  <si>
    <t>Decreciente</t>
  </si>
  <si>
    <t>Efectividad</t>
  </si>
  <si>
    <t>Realizar acciones enfocadas al fortalecimiento de la gobernabilidad democrática local.</t>
  </si>
  <si>
    <t>Sostenibilidad del sistema de gestión</t>
  </si>
  <si>
    <t>Constante</t>
  </si>
  <si>
    <t>Brindar atención oportuna y de calidad a los diferentes sectores poblacionales, generando relaciones de confianza y respeto por la diferencia.</t>
  </si>
  <si>
    <t>Fortalecer las relaciones de confianza con las corporaciones político-administrativas de elección popular y con la región, facilitando la aprobación de iniciativas que permitan atender las demandas ciudadanas.</t>
  </si>
  <si>
    <t>Fortalecer la gestión institucional aumentando las capacidades de la entidad para la planeación, seguimiento y ejecución de sus metas y recursos, y la gestión del talento humano.</t>
  </si>
  <si>
    <t>VIGENCIA DE LA PLANEACIÓN 20222</t>
  </si>
  <si>
    <t>Subsecretaría de Gestion Local
Dirección para la Gestión del Desarrollo Local
Dirección para la Gestión Policiva</t>
  </si>
  <si>
    <r>
      <rPr>
        <b/>
        <sz val="14"/>
        <color theme="1"/>
        <rFont val="Calibri Light"/>
        <family val="2"/>
        <scheme val="major"/>
      </rPr>
      <t>FORMULACIÓN Y SEGUIMIENTO PLANES DE GESTIÓN NIVEL CENTRAL</t>
    </r>
    <r>
      <rPr>
        <b/>
        <sz val="11"/>
        <color theme="1"/>
        <rFont val="Calibri Light"/>
        <family val="2"/>
        <scheme val="major"/>
      </rPr>
      <t xml:space="preserve">
PROCESO ACOMPAÑAMIENTO A LA GESTIÓN LOCAL</t>
    </r>
  </si>
  <si>
    <t>Alcanzar 450 participantes en procesos de formación para el fortalecimiento de la gestión local</t>
  </si>
  <si>
    <t xml:space="preserve">Participantes en las capacitaciones </t>
  </si>
  <si>
    <t>Número de participantes en las capacitaciones de la Escuela de Gobierno del Centro de Gobierno Local</t>
  </si>
  <si>
    <t>Realizar 3 informes de análisis en temas de gestión local que incluyan alertas tempranas para las Alcaldias Locales</t>
  </si>
  <si>
    <t xml:space="preserve">Informes de Análisis </t>
  </si>
  <si>
    <t>Número de informes realizados</t>
  </si>
  <si>
    <t>Desarrollar el 100% de la estrategia para la implementación del Módulo de Consulta al Ciudadano del Centro de Gobierno Local</t>
  </si>
  <si>
    <t>Estrategias desarrollada</t>
  </si>
  <si>
    <t>(Número de acciones desarrolladas para la implementación del Módulo de Consulta al Ciudadano / Número de acciones programadas para la implementación del Módulo de Consulta al Ciudadano) *100</t>
  </si>
  <si>
    <t>Realizar 12 informes de seguimiento a la materialización de las iniciativas ciudadanas priorizadas en presupuestos participativos</t>
  </si>
  <si>
    <t>Informes de seguimiento</t>
  </si>
  <si>
    <t>Número de informes de seguimiento a la materialización de las iniciativas ciudadanas realizados</t>
  </si>
  <si>
    <t xml:space="preserve">Formular 12 documentos de recomendaciones a los FDL para impulsar la materialización de iniciativas priorizadas </t>
  </si>
  <si>
    <t>Documentos de recomendaciones</t>
  </si>
  <si>
    <t>Número de documentos con recomendaciones a los FDL para impulsar la materialización de iniciativas priorizadas realizados</t>
  </si>
  <si>
    <t>Actualizar 2 documentos de política pública de la estrategia Constructores Locales (guías metodológica y jurídica)</t>
  </si>
  <si>
    <t>Documentos de política pública</t>
  </si>
  <si>
    <t>Número de documentos de política pública de la estratégia Constructores Locales actualizados</t>
  </si>
  <si>
    <t>Realizar 80 visitas de seguimiento y/o asesorías al proceso de cobro persuasivo de las alcaldías locales por parte del Grupo de Cobro Persuasivo</t>
  </si>
  <si>
    <t>Visitas de seguimiento y/o asesoría al proceso de cobro persuasivo</t>
  </si>
  <si>
    <t>Número de visitas de seguimiento y/o asesoría al proceso de cobro persuasivo de las alcaldías locales</t>
  </si>
  <si>
    <t>Realizar 1.700 asesorías técnicas a funcionarios (Profesionales Grado 222-24 de reparto, Inspectores y personal apoyo) para fortalecer las capacidades y habilidades en el uso del aplicativo ARCO.</t>
  </si>
  <si>
    <t>Asesorías técnicas a funcionarios para fortalecer en el uso del aplicativo ARCO.</t>
  </si>
  <si>
    <t>Número de asesorías técnicas a funcionarios (Profesionales Grado 222-24 de reparto, Inspectores y personal apoyo)  en el uso del aplicativo ARCO.</t>
  </si>
  <si>
    <t>Realizar 2 informes de seguimiento a la estrategia de articulación y coordinación con los sectores y entidades del Distrito.</t>
  </si>
  <si>
    <t>Informe de seguimiento a la articulación y coordinación interinstitucional</t>
  </si>
  <si>
    <t>Número de informes de seguimiento a la estrategia de articulación y coordinación con los sectores y entidades del Distrito realizados</t>
  </si>
  <si>
    <t>Implementar el 100% de la estrategia de acompañamiento y seguimiento a los procesos contractuales de malla vial e infraestructura local.</t>
  </si>
  <si>
    <t>Estrategias de acompañamiento a procesos contractuales de malla vial e infraestructura implementadas</t>
  </si>
  <si>
    <t>(Número de acciones desarrolladas para el acompañamiento y seguimiento a los procesos contractuales de malla vial e infraestructura local / Número de acciones programadas para el acompañamiento y seguimiento a los procesos contractuales de malla vial e infraestructura local)*100</t>
  </si>
  <si>
    <t xml:space="preserve">Elaborar e implementar 2 herramientas que permitan fortalecer la transparencia, coordinación de acciones e innovación en la gestión de la inversión local </t>
  </si>
  <si>
    <t>Herramientas de fortalecimiento a la transparencia</t>
  </si>
  <si>
    <t>Número de herramientas de fortalecimiento a la transparencia en la gestión de la inversión local implementadas</t>
  </si>
  <si>
    <t xml:space="preserve">Implementar el 100% de la estrategia para el acompañamiento y seguimiento a la ejecución de las obligaciones por pagar </t>
  </si>
  <si>
    <t>Estrategias de obligaciones por pagar</t>
  </si>
  <si>
    <t>(Número de acciones desarrolladas para la implementación de la estrategia de obligaciones por pagar / Número de acciones programadas para la implementación de la estrategia de obligaciones por pagar)*100</t>
  </si>
  <si>
    <t>Elaborar 4 informes analíticos sobre el ciclo de la gestión de los proyectos de inversión de los 20 FDL en el marco de la asistencia tecnica integral de la DGDL con énfasis en los proyectos estratégicos (EMRE y Otros)</t>
  </si>
  <si>
    <t>Informe de análisis del estado de avance de los proyectos de inversión de los FDL</t>
  </si>
  <si>
    <t>Número de informes de analisis sobre el estado de avance de los proyectos de inversión de los de los FDL, con enfasis en los estratégicos, realizados</t>
  </si>
  <si>
    <t>1168 participantes en 2021</t>
  </si>
  <si>
    <t>Participantes</t>
  </si>
  <si>
    <t>Informes</t>
  </si>
  <si>
    <t>Porcentaje</t>
  </si>
  <si>
    <t>na</t>
  </si>
  <si>
    <t>Documentos</t>
  </si>
  <si>
    <t>Dato a 31 de diciembre de 2021</t>
  </si>
  <si>
    <t>Visitas de seguimiento y/o asesorías</t>
  </si>
  <si>
    <t>Asesorías técnicas</t>
  </si>
  <si>
    <t>Estrategias</t>
  </si>
  <si>
    <t>Herramientas</t>
  </si>
  <si>
    <t>Sesiones de Capacitación</t>
  </si>
  <si>
    <t>Listados de Asistencia</t>
  </si>
  <si>
    <t>Subsecretaría de Gestión Local - Centro de Gobierno Local (Escuela)</t>
  </si>
  <si>
    <t>Participantes registrados en el listado de asistencia</t>
  </si>
  <si>
    <t>Informe 
Infografía</t>
  </si>
  <si>
    <t>Bodega de Datos de la Secretaría de Gobierno</t>
  </si>
  <si>
    <t>Subsecretaría de Gestión Local - Centro de Gobierno Local (Observatorio)</t>
  </si>
  <si>
    <t>Informe e infografía realizadas</t>
  </si>
  <si>
    <t>Informe de implementación de la estrategia del Módulo de Consulta al Ciudadano</t>
  </si>
  <si>
    <t>Archivo Subsecretaría de Gestión Local</t>
  </si>
  <si>
    <t>Subsecretaría de Gestión Local - Centro de Gobierno Local</t>
  </si>
  <si>
    <t>Informe de seguimiento</t>
  </si>
  <si>
    <t>Despacho del Secretario - Constructores Locales</t>
  </si>
  <si>
    <t>Documento con recomendaciones</t>
  </si>
  <si>
    <t>Documentos Actualizados</t>
  </si>
  <si>
    <t>Actas de asistencia</t>
  </si>
  <si>
    <t>Archivo de la Dirección para la Gestión Policiva</t>
  </si>
  <si>
    <t>Dirección para la Gestión Policiva (Cobro Persuasivo)</t>
  </si>
  <si>
    <t>Dirección para la Gestión Policiva (ARCO)</t>
  </si>
  <si>
    <t>Archivo Dirección para la Gestión del Desarrollo Local</t>
  </si>
  <si>
    <t>DGDL</t>
  </si>
  <si>
    <t>Informe de implementación de la estrategia de acompañamiento y seguimiento a los procesos contractuales de malla vial e infraestructura local.</t>
  </si>
  <si>
    <t>Revisión de las acciones implementadas frente a las acciones programadas</t>
  </si>
  <si>
    <t>Informe de seguimiento a la implementación de las herramientas</t>
  </si>
  <si>
    <t>Revisión del número de estrategias implementadas</t>
  </si>
  <si>
    <t xml:space="preserve">Informe de implementación de la estrategia  para el acompañamiento y seguimiento a la ejecución de las obligaciones por pagar </t>
  </si>
  <si>
    <t>Sistema de información prespuestal BogData.
Información reportada por los FDL</t>
  </si>
  <si>
    <t>Informe de analisis sobre el estado de avance de los proyectos de inversión de los de los FDl.</t>
  </si>
  <si>
    <t>Sistema de información prespuestal BogData.
Información reportada por los FDL
SEGPLAN</t>
  </si>
  <si>
    <t>T1</t>
  </si>
  <si>
    <t>Obtener una calificación semestral del 80% en la medición de desempeño ambiental, de acuerdo a los parámetros establecidos en la herramienta construida por la OAP</t>
  </si>
  <si>
    <t>T2</t>
  </si>
  <si>
    <t>Actualizar el 100% los documentos del proceso conforme al plan de trabajo definido.</t>
  </si>
  <si>
    <t>T3</t>
  </si>
  <si>
    <t>Participar del 100% de las capacitaciones que se realicen en gestión de riesgos, planes de mejora, y sistema de gestión institucional</t>
  </si>
  <si>
    <t>Criteros ambientales</t>
  </si>
  <si>
    <t>Actualización documental</t>
  </si>
  <si>
    <t>Partipación en capacitaciones</t>
  </si>
  <si>
    <t>Número de criterios ambientales cumplidos / Total de criterios ambientales establecidos * 100</t>
  </si>
  <si>
    <t>Número de capacitaciones en las que se participó/ Número de capacitaciones convocadas *100</t>
  </si>
  <si>
    <t>Número de documentos actualizados del proceso / Número de documentos programados a actualizar en el plan de trabajo *100</t>
  </si>
  <si>
    <t>Porcentaje de buenas prácticas ambientales implementadas</t>
  </si>
  <si>
    <t xml:space="preserve">Documentos con actualización en el LMD </t>
  </si>
  <si>
    <t>Capacitaciones realizadas</t>
  </si>
  <si>
    <t>No programada</t>
  </si>
  <si>
    <t>Herramienta Oficina Asesora de Planeación</t>
  </si>
  <si>
    <t>Aplicación de la meta: dependencias del proceso.
Reporte de la meta: Oficina Asesora de Planeación</t>
  </si>
  <si>
    <t>Listas de chequeo al cumplimiento de criterios ambientales remitidos por la OAP</t>
  </si>
  <si>
    <t xml:space="preserve">Casos Hola de actualización generados
Listado Maestro de Documentos 
Matiz </t>
  </si>
  <si>
    <t>MATIZ publicacion del Procedimiento formalizado en el MIPG</t>
  </si>
  <si>
    <t>Registros de participación</t>
  </si>
  <si>
    <t>Listado de asistencia
Video de la reunión
Presentación</t>
  </si>
  <si>
    <t>Carpeta compartida de registros de asistencia  - OAP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</si>
</sst>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4"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sz val="9"/>
      <color rgb="FF323130"/>
      <name val="Segoe UI"/>
      <family val="2"/>
    </font>
    <font>
      <b/>
      <sz val="9"/>
      <color indexed="81"/>
      <name val="Tahoma"/>
      <family val="2"/>
    </font>
    <font>
      <sz val="10"/>
      <name val="Arial"/>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9" fontId="4" fillId="0" borderId="0" applyFont="0" applyFill="0" applyBorder="0" applyAlignment="0" applyProtection="0"/>
    <xf numFmtId="41" fontId="4" fillId="0" borderId="0" applyFont="0" applyFill="0" applyBorder="0" applyAlignment="0" applyProtection="0"/>
    <xf numFmtId="0" fontId="13" fillId="0" borderId="0"/>
    <xf numFmtId="41" fontId="4" fillId="0" borderId="0" applyFont="0" applyFill="0" applyBorder="0" applyAlignment="0" applyProtection="0"/>
  </cellStyleXfs>
  <cellXfs count="116">
    <xf numFmtId="0" fontId="0" fillId="0" borderId="0" xfId="0"/>
    <xf numFmtId="0" fontId="1" fillId="0" borderId="0" xfId="0" applyFont="1" applyAlignment="1">
      <alignment wrapText="1"/>
    </xf>
    <xf numFmtId="0" fontId="2" fillId="3" borderId="1" xfId="0" applyFont="1" applyFill="1" applyBorder="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vertical="center" wrapText="1"/>
    </xf>
    <xf numFmtId="9" fontId="1" fillId="0" borderId="1" xfId="0" applyNumberFormat="1" applyFont="1" applyBorder="1" applyAlignment="1">
      <alignment horizontal="left" vertical="top" wrapText="1"/>
    </xf>
    <xf numFmtId="0" fontId="1" fillId="0" borderId="0" xfId="0" applyFont="1" applyAlignment="1">
      <alignment horizontal="left" vertical="top" wrapText="1"/>
    </xf>
    <xf numFmtId="0" fontId="5" fillId="0" borderId="1" xfId="0" applyFont="1" applyBorder="1" applyAlignment="1">
      <alignment horizontal="left" vertical="top"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10" fontId="1" fillId="0" borderId="1" xfId="0" applyNumberFormat="1" applyFont="1" applyBorder="1" applyAlignment="1">
      <alignment horizontal="left" vertical="top" wrapText="1"/>
    </xf>
    <xf numFmtId="0" fontId="1" fillId="0" borderId="1" xfId="0" applyFont="1" applyBorder="1" applyAlignment="1">
      <alignment horizontal="right" vertical="top" wrapText="1"/>
    </xf>
    <xf numFmtId="9" fontId="7" fillId="3" borderId="1" xfId="1" applyFont="1" applyFill="1" applyBorder="1" applyAlignment="1">
      <alignment horizontal="right" wrapText="1"/>
    </xf>
    <xf numFmtId="0" fontId="5" fillId="0" borderId="1" xfId="0" applyFont="1" applyBorder="1" applyAlignment="1">
      <alignment horizontal="right" vertical="top"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1" fillId="0" borderId="0" xfId="0" applyFont="1"/>
    <xf numFmtId="0" fontId="0" fillId="3" borderId="1" xfId="0" applyFill="1" applyBorder="1" applyAlignment="1">
      <alignment horizontal="center" vertical="center" wrapText="1"/>
    </xf>
    <xf numFmtId="0" fontId="0" fillId="3" borderId="1" xfId="0" applyFill="1" applyBorder="1"/>
    <xf numFmtId="0" fontId="0" fillId="0" borderId="1" xfId="0" applyBorder="1"/>
    <xf numFmtId="0" fontId="1" fillId="0" borderId="1" xfId="0" applyFont="1" applyBorder="1" applyAlignment="1">
      <alignment horizontal="center" vertical="center" wrapText="1"/>
    </xf>
    <xf numFmtId="0" fontId="7" fillId="3" borderId="1" xfId="0" applyFont="1" applyFill="1" applyBorder="1" applyAlignment="1">
      <alignment wrapText="1"/>
    </xf>
    <xf numFmtId="9" fontId="9" fillId="2" borderId="1" xfId="0" applyNumberFormat="1" applyFont="1" applyFill="1" applyBorder="1" applyAlignment="1">
      <alignment wrapText="1"/>
    </xf>
    <xf numFmtId="1" fontId="1" fillId="0" borderId="1" xfId="0" applyNumberFormat="1" applyFont="1" applyBorder="1" applyAlignment="1">
      <alignment horizontal="right" vertical="top" wrapText="1"/>
    </xf>
    <xf numFmtId="9" fontId="1" fillId="0" borderId="1" xfId="1" applyFont="1" applyBorder="1" applyAlignment="1">
      <alignment horizontal="center" vertical="top" wrapText="1"/>
    </xf>
    <xf numFmtId="0" fontId="2" fillId="3" borderId="1" xfId="0" applyFont="1" applyFill="1" applyBorder="1" applyAlignment="1">
      <alignment horizontal="center" wrapText="1"/>
    </xf>
    <xf numFmtId="0" fontId="2" fillId="2" borderId="1"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left" vertical="center" wrapText="1"/>
    </xf>
    <xf numFmtId="1" fontId="1" fillId="0" borderId="14" xfId="2"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0" borderId="15" xfId="0" applyFont="1" applyBorder="1" applyAlignment="1">
      <alignment horizontal="center" vertical="center" wrapText="1"/>
    </xf>
    <xf numFmtId="1" fontId="1" fillId="0" borderId="1" xfId="2" applyNumberFormat="1" applyFont="1" applyBorder="1" applyAlignment="1">
      <alignment horizontal="center" vertical="center" wrapText="1"/>
    </xf>
    <xf numFmtId="0" fontId="1" fillId="9" borderId="1" xfId="0" applyFont="1" applyFill="1" applyBorder="1" applyAlignment="1">
      <alignment horizontal="left" vertical="center" wrapText="1"/>
    </xf>
    <xf numFmtId="1" fontId="1" fillId="0" borderId="1" xfId="1" applyNumberFormat="1" applyFont="1" applyBorder="1" applyAlignment="1">
      <alignment horizontal="center" vertical="center" wrapText="1"/>
    </xf>
    <xf numFmtId="0" fontId="3" fillId="10" borderId="1" xfId="0" applyFont="1" applyFill="1" applyBorder="1" applyAlignment="1">
      <alignment horizontal="left" vertical="center" wrapText="1"/>
    </xf>
    <xf numFmtId="0" fontId="3" fillId="0" borderId="16" xfId="0" applyFont="1" applyBorder="1" applyAlignment="1">
      <alignment horizontal="left" vertical="center" wrapText="1"/>
    </xf>
    <xf numFmtId="0" fontId="3" fillId="0" borderId="14" xfId="0" applyFont="1" applyBorder="1" applyAlignment="1">
      <alignment horizontal="left" vertical="center" wrapText="1"/>
    </xf>
    <xf numFmtId="1" fontId="3" fillId="0" borderId="1" xfId="4" applyNumberFormat="1" applyFont="1" applyFill="1" applyBorder="1" applyAlignment="1">
      <alignment horizontal="left" vertical="center" wrapText="1"/>
    </xf>
    <xf numFmtId="0" fontId="3" fillId="0" borderId="1" xfId="0" applyFont="1" applyBorder="1"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wrapText="1"/>
    </xf>
    <xf numFmtId="1" fontId="1" fillId="0" borderId="1" xfId="0" applyNumberFormat="1" applyFont="1" applyBorder="1" applyAlignment="1">
      <alignment horizontal="center" vertical="top" wrapText="1"/>
    </xf>
    <xf numFmtId="9" fontId="1" fillId="0" borderId="1" xfId="0" applyNumberFormat="1" applyFont="1" applyBorder="1" applyAlignment="1">
      <alignment horizontal="center" vertical="top" wrapText="1"/>
    </xf>
    <xf numFmtId="1" fontId="1" fillId="0" borderId="1" xfId="1" applyNumberFormat="1" applyFont="1" applyBorder="1" applyAlignment="1">
      <alignment horizontal="center" vertical="top" wrapText="1"/>
    </xf>
    <xf numFmtId="41" fontId="1" fillId="0" borderId="1" xfId="2" applyFont="1" applyBorder="1" applyAlignment="1">
      <alignment horizontal="center" vertical="top" wrapText="1"/>
    </xf>
    <xf numFmtId="0" fontId="1" fillId="0" borderId="1" xfId="0" applyFont="1" applyBorder="1" applyAlignment="1">
      <alignment horizontal="center" vertical="top"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5" fillId="0" borderId="14" xfId="0" applyFont="1" applyBorder="1" applyAlignment="1" applyProtection="1">
      <alignment horizontal="center" vertical="center" wrapText="1"/>
      <protection hidden="1"/>
    </xf>
    <xf numFmtId="0" fontId="5" fillId="0" borderId="14" xfId="0" applyFont="1" applyBorder="1" applyAlignment="1" applyProtection="1">
      <alignment horizontal="left" vertical="center" wrapText="1"/>
      <protection hidden="1"/>
    </xf>
    <xf numFmtId="0" fontId="5" fillId="0" borderId="1" xfId="0" applyFont="1" applyBorder="1" applyAlignment="1" applyProtection="1">
      <alignment horizontal="center" vertical="center" wrapText="1"/>
      <protection hidden="1"/>
    </xf>
    <xf numFmtId="0" fontId="5" fillId="0" borderId="1" xfId="0" applyFont="1" applyBorder="1" applyAlignment="1" applyProtection="1">
      <alignment horizontal="left" vertical="center" wrapText="1"/>
      <protection hidden="1"/>
    </xf>
    <xf numFmtId="0" fontId="5" fillId="9" borderId="14" xfId="0" applyFont="1" applyFill="1" applyBorder="1" applyAlignment="1" applyProtection="1">
      <alignment horizontal="left" vertical="center" wrapText="1"/>
      <protection hidden="1"/>
    </xf>
    <xf numFmtId="0" fontId="5" fillId="9" borderId="1" xfId="0" applyFont="1" applyFill="1" applyBorder="1" applyAlignment="1" applyProtection="1">
      <alignment horizontal="left" vertical="center" wrapText="1"/>
      <protection hidden="1"/>
    </xf>
    <xf numFmtId="9" fontId="5" fillId="9" borderId="1" xfId="1" applyFont="1" applyFill="1" applyBorder="1" applyAlignment="1" applyProtection="1">
      <alignment horizontal="center" vertical="center" wrapText="1"/>
      <protection hidden="1"/>
    </xf>
    <xf numFmtId="9" fontId="7" fillId="3" borderId="16" xfId="1" applyFont="1" applyFill="1" applyBorder="1" applyAlignment="1">
      <alignment horizontal="center" wrapText="1"/>
    </xf>
    <xf numFmtId="0" fontId="6" fillId="3" borderId="16" xfId="0" applyFont="1" applyFill="1" applyBorder="1" applyAlignment="1">
      <alignment wrapText="1"/>
    </xf>
    <xf numFmtId="9" fontId="5" fillId="9" borderId="1" xfId="0" applyNumberFormat="1" applyFont="1" applyFill="1" applyBorder="1" applyAlignment="1" applyProtection="1">
      <alignment horizontal="center" vertical="center" wrapText="1"/>
      <protection hidden="1"/>
    </xf>
    <xf numFmtId="0" fontId="5" fillId="0" borderId="12" xfId="0" applyFont="1" applyBorder="1" applyAlignment="1" applyProtection="1">
      <alignment horizontal="left" vertical="center" wrapText="1"/>
      <protection hidden="1"/>
    </xf>
    <xf numFmtId="0" fontId="5" fillId="0" borderId="2" xfId="0" applyFont="1" applyBorder="1" applyAlignment="1" applyProtection="1">
      <alignment horizontal="left" vertical="center" wrapText="1"/>
      <protection hidden="1"/>
    </xf>
    <xf numFmtId="1" fontId="5" fillId="0" borderId="1" xfId="0" applyNumberFormat="1" applyFont="1" applyBorder="1" applyAlignment="1">
      <alignment horizontal="right" vertical="top" wrapText="1"/>
    </xf>
    <xf numFmtId="9" fontId="5" fillId="0" borderId="1" xfId="1" applyFont="1" applyBorder="1" applyAlignment="1">
      <alignment horizontal="center" vertical="top" wrapText="1"/>
    </xf>
    <xf numFmtId="9" fontId="5" fillId="0" borderId="1" xfId="1" applyFont="1" applyBorder="1" applyAlignment="1">
      <alignment horizontal="right" vertical="top" wrapText="1"/>
    </xf>
    <xf numFmtId="0" fontId="5" fillId="0" borderId="0" xfId="0" applyFont="1" applyAlignment="1">
      <alignment wrapText="1"/>
    </xf>
    <xf numFmtId="9" fontId="5" fillId="0" borderId="14" xfId="0" applyNumberFormat="1" applyFont="1" applyBorder="1" applyAlignment="1" applyProtection="1">
      <alignment horizontal="left" vertical="center" wrapText="1"/>
      <protection hidden="1"/>
    </xf>
    <xf numFmtId="0" fontId="2" fillId="3" borderId="1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2" fillId="3" borderId="11"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8" borderId="2"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wrapText="1"/>
    </xf>
    <xf numFmtId="0" fontId="1" fillId="0" borderId="1" xfId="0" applyFont="1" applyBorder="1" applyAlignment="1">
      <alignment horizontal="justify"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cellXfs>
  <cellStyles count="5">
    <cellStyle name="Millares [0]" xfId="2" builtinId="6"/>
    <cellStyle name="Millares [0] 2" xfId="4" xr:uid="{E9E594CC-A65C-46AC-99D8-F3F3B34B53DE}"/>
    <cellStyle name="Normal" xfId="0" builtinId="0"/>
    <cellStyle name="Normal 2" xfId="3" xr:uid="{1DD588C5-645B-466E-8F2B-05C0F9A9B7A7}"/>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149678</xdr:colOff>
      <xdr:row>0</xdr:row>
      <xdr:rowOff>87086</xdr:rowOff>
    </xdr:from>
    <xdr:to>
      <xdr:col>2</xdr:col>
      <xdr:colOff>258164</xdr:colOff>
      <xdr:row>0</xdr:row>
      <xdr:rowOff>810986</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678" y="87086"/>
          <a:ext cx="2272022" cy="723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Normativas</v>
          </cell>
        </row>
        <row r="3">
          <cell r="G3" t="str">
            <v>Administrativas</v>
          </cell>
        </row>
        <row r="4">
          <cell r="G4" t="str">
            <v>Tecnologicas</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R31"/>
  <sheetViews>
    <sheetView tabSelected="1" zoomScaleNormal="100" workbookViewId="0">
      <selection sqref="A1:J1"/>
    </sheetView>
  </sheetViews>
  <sheetFormatPr baseColWidth="10" defaultColWidth="10.85546875" defaultRowHeight="15" x14ac:dyDescent="0.25"/>
  <cols>
    <col min="1" max="1" width="7" style="1" customWidth="1"/>
    <col min="2" max="2" width="25.5703125" style="1" customWidth="1"/>
    <col min="3" max="3" width="8" style="1" customWidth="1"/>
    <col min="4" max="4" width="44.28515625" style="1" bestFit="1" customWidth="1"/>
    <col min="5" max="5" width="10.85546875" style="1" customWidth="1"/>
    <col min="6" max="6" width="15.85546875" style="1" customWidth="1"/>
    <col min="7" max="7" width="23.5703125" style="1" customWidth="1"/>
    <col min="8" max="8" width="8.140625" style="1" customWidth="1"/>
    <col min="9" max="9" width="18.42578125" style="1" customWidth="1"/>
    <col min="10" max="10" width="15.85546875" style="1" customWidth="1"/>
    <col min="11" max="14" width="7.28515625" style="57" customWidth="1"/>
    <col min="15" max="15" width="20.85546875" style="57" customWidth="1"/>
    <col min="16" max="18" width="17.85546875" style="1" customWidth="1"/>
    <col min="19" max="19" width="22.85546875" style="1" customWidth="1"/>
    <col min="20" max="20" width="17.85546875" style="1" customWidth="1"/>
    <col min="21" max="21" width="19.85546875" style="1" customWidth="1"/>
    <col min="22" max="23" width="16.5703125" style="1" customWidth="1"/>
    <col min="24" max="24" width="31.28515625" style="1" customWidth="1"/>
    <col min="25" max="28" width="16.5703125" style="1" customWidth="1"/>
    <col min="29" max="29" width="39.28515625" style="1" customWidth="1"/>
    <col min="30" max="30" width="22.85546875" style="1" customWidth="1"/>
    <col min="31" max="31" width="21.28515625" style="1" customWidth="1"/>
    <col min="32" max="33" width="16.5703125" style="1" customWidth="1"/>
    <col min="34" max="34" width="40.42578125" style="1" customWidth="1"/>
    <col min="35" max="35" width="21.42578125" style="1" customWidth="1"/>
    <col min="36" max="36" width="18.85546875" style="1" customWidth="1"/>
    <col min="37" max="38" width="16.5703125" style="1" customWidth="1"/>
    <col min="39" max="39" width="29.28515625" style="1" customWidth="1"/>
    <col min="40" max="40" width="21" style="1" customWidth="1"/>
    <col min="41" max="41" width="19.5703125" style="1" customWidth="1"/>
    <col min="42" max="42" width="16.5703125" style="1" customWidth="1"/>
    <col min="43" max="43" width="21.5703125" style="1" customWidth="1"/>
    <col min="44" max="44" width="40.7109375" style="1" customWidth="1"/>
    <col min="45" max="16384" width="10.85546875" style="1"/>
  </cols>
  <sheetData>
    <row r="1" spans="1:44" ht="70.5" customHeight="1" x14ac:dyDescent="0.25">
      <c r="A1" s="89" t="s">
        <v>68</v>
      </c>
      <c r="B1" s="90"/>
      <c r="C1" s="90"/>
      <c r="D1" s="90"/>
      <c r="E1" s="90"/>
      <c r="F1" s="90"/>
      <c r="G1" s="90"/>
      <c r="H1" s="90"/>
      <c r="I1" s="90"/>
      <c r="J1" s="90"/>
      <c r="K1" s="91" t="s">
        <v>0</v>
      </c>
      <c r="L1" s="91"/>
      <c r="M1" s="91"/>
      <c r="N1" s="91"/>
      <c r="O1" s="91"/>
    </row>
    <row r="2" spans="1:44" s="11" customFormat="1" ht="23.45" customHeight="1" x14ac:dyDescent="0.25">
      <c r="A2" s="105" t="s">
        <v>66</v>
      </c>
      <c r="B2" s="106"/>
      <c r="C2" s="106"/>
      <c r="D2" s="106"/>
      <c r="E2" s="106"/>
      <c r="F2" s="106"/>
      <c r="G2" s="106"/>
      <c r="H2" s="106"/>
      <c r="I2" s="106"/>
      <c r="J2" s="106"/>
      <c r="K2" s="56"/>
      <c r="L2" s="56"/>
      <c r="M2" s="56"/>
      <c r="N2" s="56"/>
      <c r="O2" s="56"/>
    </row>
    <row r="3" spans="1:44" x14ac:dyDescent="0.25">
      <c r="D3" s="32"/>
    </row>
    <row r="4" spans="1:44" ht="29.1" customHeight="1" x14ac:dyDescent="0.25">
      <c r="A4" s="96" t="s">
        <v>1</v>
      </c>
      <c r="B4" s="97"/>
      <c r="C4" s="98"/>
      <c r="D4" s="92" t="s">
        <v>67</v>
      </c>
      <c r="E4" s="88" t="s">
        <v>2</v>
      </c>
      <c r="F4" s="88"/>
      <c r="G4" s="88"/>
      <c r="H4" s="88"/>
      <c r="I4" s="88"/>
      <c r="J4" s="88"/>
    </row>
    <row r="5" spans="1:44" x14ac:dyDescent="0.25">
      <c r="A5" s="99"/>
      <c r="B5" s="100"/>
      <c r="C5" s="101"/>
      <c r="D5" s="93"/>
      <c r="E5" s="2" t="s">
        <v>3</v>
      </c>
      <c r="F5" s="41" t="s">
        <v>4</v>
      </c>
      <c r="G5" s="111" t="s">
        <v>5</v>
      </c>
      <c r="H5" s="111"/>
      <c r="I5" s="111"/>
      <c r="J5" s="111"/>
    </row>
    <row r="6" spans="1:44" x14ac:dyDescent="0.25">
      <c r="A6" s="99"/>
      <c r="B6" s="100"/>
      <c r="C6" s="101"/>
      <c r="D6" s="93"/>
      <c r="E6" s="36">
        <v>1</v>
      </c>
      <c r="F6" s="36"/>
      <c r="G6" s="112" t="s">
        <v>6</v>
      </c>
      <c r="H6" s="112"/>
      <c r="I6" s="112"/>
      <c r="J6" s="112"/>
    </row>
    <row r="7" spans="1:44" x14ac:dyDescent="0.25">
      <c r="A7" s="99"/>
      <c r="B7" s="100"/>
      <c r="C7" s="101"/>
      <c r="D7" s="93"/>
      <c r="E7" s="36"/>
      <c r="F7" s="36"/>
      <c r="G7" s="112"/>
      <c r="H7" s="112"/>
      <c r="I7" s="112"/>
      <c r="J7" s="112"/>
    </row>
    <row r="8" spans="1:44" x14ac:dyDescent="0.25">
      <c r="A8" s="102"/>
      <c r="B8" s="103"/>
      <c r="C8" s="104"/>
      <c r="D8" s="94"/>
      <c r="E8" s="36"/>
      <c r="F8" s="36"/>
      <c r="G8" s="112"/>
      <c r="H8" s="112"/>
      <c r="I8" s="112"/>
      <c r="J8" s="112"/>
    </row>
    <row r="10" spans="1:44" s="11" customFormat="1" ht="22.5" customHeight="1" x14ac:dyDescent="0.25">
      <c r="A10" s="88" t="s">
        <v>7</v>
      </c>
      <c r="B10" s="88"/>
      <c r="C10" s="82" t="s">
        <v>8</v>
      </c>
      <c r="D10" s="83"/>
      <c r="E10" s="84"/>
      <c r="F10" s="95" t="s">
        <v>9</v>
      </c>
      <c r="G10" s="95"/>
      <c r="H10" s="95"/>
      <c r="I10" s="95"/>
      <c r="J10" s="95"/>
      <c r="K10" s="95"/>
      <c r="L10" s="95"/>
      <c r="M10" s="95"/>
      <c r="N10" s="95"/>
      <c r="O10" s="95"/>
      <c r="P10" s="95"/>
      <c r="Q10" s="82" t="s">
        <v>10</v>
      </c>
      <c r="R10" s="83"/>
      <c r="S10" s="83"/>
      <c r="T10" s="84"/>
      <c r="U10" s="110" t="s">
        <v>11</v>
      </c>
      <c r="V10" s="110"/>
      <c r="W10" s="110"/>
      <c r="X10" s="110"/>
      <c r="Y10" s="110"/>
      <c r="Z10" s="113" t="s">
        <v>11</v>
      </c>
      <c r="AA10" s="113"/>
      <c r="AB10" s="113"/>
      <c r="AC10" s="113"/>
      <c r="AD10" s="113"/>
      <c r="AE10" s="114" t="s">
        <v>11</v>
      </c>
      <c r="AF10" s="114"/>
      <c r="AG10" s="114"/>
      <c r="AH10" s="114"/>
      <c r="AI10" s="114"/>
      <c r="AJ10" s="115" t="s">
        <v>11</v>
      </c>
      <c r="AK10" s="115"/>
      <c r="AL10" s="115"/>
      <c r="AM10" s="115"/>
      <c r="AN10" s="115"/>
      <c r="AO10" s="107" t="s">
        <v>12</v>
      </c>
      <c r="AP10" s="108"/>
      <c r="AQ10" s="108"/>
      <c r="AR10" s="109"/>
    </row>
    <row r="11" spans="1:44" ht="14.45" customHeight="1" x14ac:dyDescent="0.25">
      <c r="A11" s="88"/>
      <c r="B11" s="88"/>
      <c r="C11" s="85"/>
      <c r="D11" s="86"/>
      <c r="E11" s="87"/>
      <c r="F11" s="95"/>
      <c r="G11" s="95"/>
      <c r="H11" s="95"/>
      <c r="I11" s="95"/>
      <c r="J11" s="95"/>
      <c r="K11" s="95"/>
      <c r="L11" s="95"/>
      <c r="M11" s="95"/>
      <c r="N11" s="95"/>
      <c r="O11" s="95"/>
      <c r="P11" s="95"/>
      <c r="Q11" s="85"/>
      <c r="R11" s="86"/>
      <c r="S11" s="86"/>
      <c r="T11" s="87"/>
      <c r="U11" s="110" t="s">
        <v>13</v>
      </c>
      <c r="V11" s="110"/>
      <c r="W11" s="110"/>
      <c r="X11" s="110"/>
      <c r="Y11" s="110"/>
      <c r="Z11" s="113" t="s">
        <v>14</v>
      </c>
      <c r="AA11" s="113"/>
      <c r="AB11" s="113"/>
      <c r="AC11" s="113"/>
      <c r="AD11" s="113"/>
      <c r="AE11" s="114" t="s">
        <v>15</v>
      </c>
      <c r="AF11" s="114"/>
      <c r="AG11" s="114"/>
      <c r="AH11" s="114"/>
      <c r="AI11" s="114"/>
      <c r="AJ11" s="115" t="s">
        <v>16</v>
      </c>
      <c r="AK11" s="115"/>
      <c r="AL11" s="115"/>
      <c r="AM11" s="115"/>
      <c r="AN11" s="115"/>
      <c r="AO11" s="107" t="s">
        <v>17</v>
      </c>
      <c r="AP11" s="108"/>
      <c r="AQ11" s="108"/>
      <c r="AR11" s="109"/>
    </row>
    <row r="12" spans="1:44" ht="60" x14ac:dyDescent="0.25">
      <c r="A12" s="3" t="s">
        <v>18</v>
      </c>
      <c r="B12" s="3" t="s">
        <v>19</v>
      </c>
      <c r="C12" s="3" t="s">
        <v>20</v>
      </c>
      <c r="D12" s="3" t="s">
        <v>21</v>
      </c>
      <c r="E12" s="3" t="s">
        <v>22</v>
      </c>
      <c r="F12" s="31" t="s">
        <v>23</v>
      </c>
      <c r="G12" s="31" t="s">
        <v>24</v>
      </c>
      <c r="H12" s="31" t="s">
        <v>25</v>
      </c>
      <c r="I12" s="31" t="s">
        <v>26</v>
      </c>
      <c r="J12" s="31" t="s">
        <v>27</v>
      </c>
      <c r="K12" s="42" t="s">
        <v>28</v>
      </c>
      <c r="L12" s="42" t="s">
        <v>29</v>
      </c>
      <c r="M12" s="42" t="s">
        <v>30</v>
      </c>
      <c r="N12" s="42" t="s">
        <v>31</v>
      </c>
      <c r="O12" s="42" t="s">
        <v>32</v>
      </c>
      <c r="P12" s="31" t="s">
        <v>33</v>
      </c>
      <c r="Q12" s="3" t="s">
        <v>34</v>
      </c>
      <c r="R12" s="3" t="s">
        <v>35</v>
      </c>
      <c r="S12" s="3" t="s">
        <v>36</v>
      </c>
      <c r="T12" s="3" t="s">
        <v>37</v>
      </c>
      <c r="U12" s="4" t="s">
        <v>38</v>
      </c>
      <c r="V12" s="4" t="s">
        <v>39</v>
      </c>
      <c r="W12" s="4" t="s">
        <v>40</v>
      </c>
      <c r="X12" s="4" t="s">
        <v>41</v>
      </c>
      <c r="Y12" s="4" t="s">
        <v>42</v>
      </c>
      <c r="Z12" s="5" t="s">
        <v>38</v>
      </c>
      <c r="AA12" s="5" t="s">
        <v>39</v>
      </c>
      <c r="AB12" s="5" t="s">
        <v>40</v>
      </c>
      <c r="AC12" s="5" t="s">
        <v>41</v>
      </c>
      <c r="AD12" s="5" t="s">
        <v>42</v>
      </c>
      <c r="AE12" s="6" t="s">
        <v>38</v>
      </c>
      <c r="AF12" s="6" t="s">
        <v>39</v>
      </c>
      <c r="AG12" s="6" t="s">
        <v>40</v>
      </c>
      <c r="AH12" s="6" t="s">
        <v>41</v>
      </c>
      <c r="AI12" s="6" t="s">
        <v>42</v>
      </c>
      <c r="AJ12" s="7" t="s">
        <v>38</v>
      </c>
      <c r="AK12" s="7" t="s">
        <v>39</v>
      </c>
      <c r="AL12" s="7" t="s">
        <v>40</v>
      </c>
      <c r="AM12" s="7" t="s">
        <v>41</v>
      </c>
      <c r="AN12" s="7" t="s">
        <v>42</v>
      </c>
      <c r="AO12" s="8" t="s">
        <v>38</v>
      </c>
      <c r="AP12" s="8" t="s">
        <v>39</v>
      </c>
      <c r="AQ12" s="8" t="s">
        <v>40</v>
      </c>
      <c r="AR12" s="8" t="s">
        <v>43</v>
      </c>
    </row>
    <row r="13" spans="1:44" s="13" customFormat="1" ht="60" x14ac:dyDescent="0.25">
      <c r="A13" s="43">
        <v>4</v>
      </c>
      <c r="B13" s="44" t="s">
        <v>60</v>
      </c>
      <c r="C13" s="45">
        <v>1</v>
      </c>
      <c r="D13" s="46" t="s">
        <v>69</v>
      </c>
      <c r="E13" s="46" t="s">
        <v>57</v>
      </c>
      <c r="F13" s="46" t="s">
        <v>70</v>
      </c>
      <c r="G13" s="46" t="s">
        <v>71</v>
      </c>
      <c r="H13" s="25" t="s">
        <v>108</v>
      </c>
      <c r="I13" s="9" t="s">
        <v>50</v>
      </c>
      <c r="J13" s="9" t="s">
        <v>109</v>
      </c>
      <c r="K13" s="58">
        <v>60</v>
      </c>
      <c r="L13" s="58">
        <v>150</v>
      </c>
      <c r="M13" s="58">
        <v>180</v>
      </c>
      <c r="N13" s="58">
        <v>60</v>
      </c>
      <c r="O13" s="58">
        <v>450</v>
      </c>
      <c r="P13" s="9" t="s">
        <v>51</v>
      </c>
      <c r="Q13" s="9" t="s">
        <v>119</v>
      </c>
      <c r="R13" s="9" t="s">
        <v>120</v>
      </c>
      <c r="S13" s="9" t="s">
        <v>121</v>
      </c>
      <c r="T13" s="9" t="s">
        <v>122</v>
      </c>
      <c r="U13" s="39">
        <f>K13</f>
        <v>60</v>
      </c>
      <c r="V13" s="26"/>
      <c r="W13" s="40">
        <f>IF(V13/U13&gt;100%,100%,V13/U13)</f>
        <v>0</v>
      </c>
      <c r="X13" s="9"/>
      <c r="Y13" s="9"/>
      <c r="Z13" s="39">
        <f>L13</f>
        <v>150</v>
      </c>
      <c r="AA13" s="26"/>
      <c r="AB13" s="40">
        <f>IF(AA13/Z13&gt;100%,100%,AA13/Z13)</f>
        <v>0</v>
      </c>
      <c r="AC13" s="9"/>
      <c r="AD13" s="9"/>
      <c r="AE13" s="39">
        <f>M13</f>
        <v>180</v>
      </c>
      <c r="AF13" s="26"/>
      <c r="AG13" s="40">
        <f>IF(AF13/AE13&gt;100%,100%,AF13/AE13)</f>
        <v>0</v>
      </c>
      <c r="AH13" s="9"/>
      <c r="AI13" s="9"/>
      <c r="AJ13" s="39">
        <f>N13</f>
        <v>60</v>
      </c>
      <c r="AK13" s="26"/>
      <c r="AL13" s="40">
        <f>IF(AK13/AJ13&gt;100%,100%,AK13/AJ13)</f>
        <v>0</v>
      </c>
      <c r="AM13" s="9"/>
      <c r="AN13" s="9"/>
      <c r="AO13" s="39">
        <f>O13</f>
        <v>450</v>
      </c>
      <c r="AP13" s="26"/>
      <c r="AQ13" s="40">
        <f>IF(AP13/AO13&gt;100%,100%,AP13/AO13)</f>
        <v>0</v>
      </c>
      <c r="AR13" s="9"/>
    </row>
    <row r="14" spans="1:44" s="13" customFormat="1" ht="60" x14ac:dyDescent="0.25">
      <c r="A14" s="47">
        <v>4</v>
      </c>
      <c r="B14" s="46" t="s">
        <v>60</v>
      </c>
      <c r="C14" s="48">
        <v>2</v>
      </c>
      <c r="D14" s="49" t="s">
        <v>72</v>
      </c>
      <c r="E14" s="46" t="s">
        <v>57</v>
      </c>
      <c r="F14" s="46" t="s">
        <v>73</v>
      </c>
      <c r="G14" s="46" t="s">
        <v>74</v>
      </c>
      <c r="H14" s="9">
        <v>4</v>
      </c>
      <c r="I14" s="9" t="s">
        <v>50</v>
      </c>
      <c r="J14" s="9" t="s">
        <v>110</v>
      </c>
      <c r="K14" s="59">
        <v>0</v>
      </c>
      <c r="L14" s="59">
        <v>1</v>
      </c>
      <c r="M14" s="59">
        <v>1</v>
      </c>
      <c r="N14" s="59">
        <v>1</v>
      </c>
      <c r="O14" s="58">
        <v>3</v>
      </c>
      <c r="P14" s="9" t="s">
        <v>51</v>
      </c>
      <c r="Q14" s="9" t="s">
        <v>123</v>
      </c>
      <c r="R14" s="9" t="s">
        <v>124</v>
      </c>
      <c r="S14" s="9" t="s">
        <v>125</v>
      </c>
      <c r="T14" s="9" t="s">
        <v>126</v>
      </c>
      <c r="U14" s="39">
        <f t="shared" ref="U14:U25" si="0">K14</f>
        <v>0</v>
      </c>
      <c r="V14" s="26"/>
      <c r="W14" s="40" t="e">
        <f t="shared" ref="W14:W29" si="1">IF(V14/U14&gt;100%,100%,V14/U14)</f>
        <v>#DIV/0!</v>
      </c>
      <c r="X14" s="9"/>
      <c r="Y14" s="9"/>
      <c r="Z14" s="39">
        <f t="shared" ref="Z14:Z25" si="2">L14</f>
        <v>1</v>
      </c>
      <c r="AA14" s="26"/>
      <c r="AB14" s="40">
        <f t="shared" ref="AB14:AB29" si="3">IF(AA14/Z14&gt;100%,100%,AA14/Z14)</f>
        <v>0</v>
      </c>
      <c r="AC14" s="9"/>
      <c r="AD14" s="9"/>
      <c r="AE14" s="39">
        <f t="shared" ref="AE14:AE25" si="4">M14</f>
        <v>1</v>
      </c>
      <c r="AF14" s="26"/>
      <c r="AG14" s="40">
        <f t="shared" ref="AG14:AG25" si="5">IF(AF14/AE14&gt;100%,100%,AF14/AE14)</f>
        <v>0</v>
      </c>
      <c r="AH14" s="9"/>
      <c r="AI14" s="9"/>
      <c r="AJ14" s="39">
        <f t="shared" ref="AJ14:AJ25" si="6">N14</f>
        <v>1</v>
      </c>
      <c r="AK14" s="26"/>
      <c r="AL14" s="40">
        <f t="shared" ref="AL14:AL25" si="7">IF(AK14/AJ14&gt;100%,100%,AK14/AJ14)</f>
        <v>0</v>
      </c>
      <c r="AM14" s="9"/>
      <c r="AN14" s="9"/>
      <c r="AO14" s="39">
        <f t="shared" ref="AO14:AO29" si="8">O14</f>
        <v>3</v>
      </c>
      <c r="AP14" s="26"/>
      <c r="AQ14" s="40">
        <f t="shared" ref="AQ14:AQ29" si="9">IF(AP14/AO14&gt;100%,100%,AP14/AO14)</f>
        <v>0</v>
      </c>
      <c r="AR14" s="9"/>
    </row>
    <row r="15" spans="1:44" s="13" customFormat="1" ht="135" x14ac:dyDescent="0.25">
      <c r="A15" s="47">
        <v>4</v>
      </c>
      <c r="B15" s="46" t="s">
        <v>60</v>
      </c>
      <c r="C15" s="48">
        <v>3</v>
      </c>
      <c r="D15" s="46" t="s">
        <v>75</v>
      </c>
      <c r="E15" s="44" t="s">
        <v>53</v>
      </c>
      <c r="F15" s="44" t="s">
        <v>76</v>
      </c>
      <c r="G15" s="44" t="s">
        <v>77</v>
      </c>
      <c r="H15" s="9">
        <v>0</v>
      </c>
      <c r="I15" s="9" t="s">
        <v>50</v>
      </c>
      <c r="J15" s="9" t="s">
        <v>111</v>
      </c>
      <c r="K15" s="59">
        <v>0.1</v>
      </c>
      <c r="L15" s="59">
        <v>0.35</v>
      </c>
      <c r="M15" s="59">
        <v>0.35</v>
      </c>
      <c r="N15" s="59">
        <v>0.2</v>
      </c>
      <c r="O15" s="58">
        <v>1</v>
      </c>
      <c r="P15" s="9" t="s">
        <v>51</v>
      </c>
      <c r="Q15" s="9" t="s">
        <v>127</v>
      </c>
      <c r="R15" s="9" t="s">
        <v>128</v>
      </c>
      <c r="S15" s="9" t="s">
        <v>129</v>
      </c>
      <c r="T15" s="9" t="s">
        <v>127</v>
      </c>
      <c r="U15" s="39">
        <f t="shared" si="0"/>
        <v>0.1</v>
      </c>
      <c r="V15" s="26"/>
      <c r="W15" s="40">
        <f t="shared" si="1"/>
        <v>0</v>
      </c>
      <c r="X15" s="9"/>
      <c r="Y15" s="9"/>
      <c r="Z15" s="39">
        <f t="shared" si="2"/>
        <v>0.35</v>
      </c>
      <c r="AA15" s="26"/>
      <c r="AB15" s="40">
        <f t="shared" si="3"/>
        <v>0</v>
      </c>
      <c r="AC15" s="9"/>
      <c r="AD15" s="9"/>
      <c r="AE15" s="39">
        <f t="shared" si="4"/>
        <v>0.35</v>
      </c>
      <c r="AF15" s="26"/>
      <c r="AG15" s="40">
        <f t="shared" si="5"/>
        <v>0</v>
      </c>
      <c r="AH15" s="9"/>
      <c r="AI15" s="9"/>
      <c r="AJ15" s="39">
        <f t="shared" si="6"/>
        <v>0.2</v>
      </c>
      <c r="AK15" s="26"/>
      <c r="AL15" s="40">
        <f t="shared" si="7"/>
        <v>0</v>
      </c>
      <c r="AM15" s="9"/>
      <c r="AN15" s="9"/>
      <c r="AO15" s="39">
        <f t="shared" si="8"/>
        <v>1</v>
      </c>
      <c r="AP15" s="26"/>
      <c r="AQ15" s="40">
        <f t="shared" si="9"/>
        <v>0</v>
      </c>
      <c r="AR15" s="9"/>
    </row>
    <row r="16" spans="1:44" s="13" customFormat="1" ht="75" x14ac:dyDescent="0.25">
      <c r="A16" s="47">
        <v>4</v>
      </c>
      <c r="B16" s="46" t="s">
        <v>60</v>
      </c>
      <c r="C16" s="50">
        <v>4</v>
      </c>
      <c r="D16" s="44" t="s">
        <v>78</v>
      </c>
      <c r="E16" s="44" t="s">
        <v>49</v>
      </c>
      <c r="F16" s="44" t="s">
        <v>79</v>
      </c>
      <c r="G16" s="46" t="s">
        <v>80</v>
      </c>
      <c r="H16" s="12" t="s">
        <v>112</v>
      </c>
      <c r="I16" s="9" t="s">
        <v>50</v>
      </c>
      <c r="J16" s="9" t="s">
        <v>110</v>
      </c>
      <c r="K16" s="58">
        <v>3</v>
      </c>
      <c r="L16" s="58">
        <v>3</v>
      </c>
      <c r="M16" s="60">
        <v>3</v>
      </c>
      <c r="N16" s="60">
        <v>3</v>
      </c>
      <c r="O16" s="58">
        <v>12</v>
      </c>
      <c r="P16" s="9" t="s">
        <v>51</v>
      </c>
      <c r="Q16" s="9" t="s">
        <v>130</v>
      </c>
      <c r="R16" s="9" t="s">
        <v>130</v>
      </c>
      <c r="S16" s="9" t="s">
        <v>131</v>
      </c>
      <c r="T16" s="9" t="s">
        <v>130</v>
      </c>
      <c r="U16" s="39">
        <f t="shared" si="0"/>
        <v>3</v>
      </c>
      <c r="V16" s="26"/>
      <c r="W16" s="40">
        <f t="shared" si="1"/>
        <v>0</v>
      </c>
      <c r="X16" s="9"/>
      <c r="Y16" s="9"/>
      <c r="Z16" s="39">
        <f t="shared" si="2"/>
        <v>3</v>
      </c>
      <c r="AA16" s="26"/>
      <c r="AB16" s="40">
        <f t="shared" si="3"/>
        <v>0</v>
      </c>
      <c r="AC16" s="9"/>
      <c r="AD16" s="9"/>
      <c r="AE16" s="39">
        <f t="shared" si="4"/>
        <v>3</v>
      </c>
      <c r="AF16" s="26"/>
      <c r="AG16" s="40">
        <f t="shared" si="5"/>
        <v>0</v>
      </c>
      <c r="AH16" s="9"/>
      <c r="AI16" s="9"/>
      <c r="AJ16" s="39">
        <f t="shared" si="6"/>
        <v>3</v>
      </c>
      <c r="AK16" s="26"/>
      <c r="AL16" s="40">
        <f t="shared" si="7"/>
        <v>0</v>
      </c>
      <c r="AM16" s="9"/>
      <c r="AN16" s="9"/>
      <c r="AO16" s="39">
        <f t="shared" si="8"/>
        <v>12</v>
      </c>
      <c r="AP16" s="26"/>
      <c r="AQ16" s="40">
        <f t="shared" si="9"/>
        <v>0</v>
      </c>
      <c r="AR16" s="9"/>
    </row>
    <row r="17" spans="1:44" s="13" customFormat="1" ht="90" x14ac:dyDescent="0.25">
      <c r="A17" s="47">
        <v>4</v>
      </c>
      <c r="B17" s="46" t="s">
        <v>60</v>
      </c>
      <c r="C17" s="50">
        <v>5</v>
      </c>
      <c r="D17" s="44" t="s">
        <v>81</v>
      </c>
      <c r="E17" s="44" t="s">
        <v>49</v>
      </c>
      <c r="F17" s="44" t="s">
        <v>82</v>
      </c>
      <c r="G17" s="46" t="s">
        <v>83</v>
      </c>
      <c r="H17" s="12" t="s">
        <v>112</v>
      </c>
      <c r="I17" s="9" t="s">
        <v>50</v>
      </c>
      <c r="J17" s="9" t="s">
        <v>113</v>
      </c>
      <c r="K17" s="58">
        <v>3</v>
      </c>
      <c r="L17" s="58">
        <v>3</v>
      </c>
      <c r="M17" s="60">
        <v>3</v>
      </c>
      <c r="N17" s="60">
        <v>3</v>
      </c>
      <c r="O17" s="58">
        <v>12</v>
      </c>
      <c r="P17" s="9" t="s">
        <v>51</v>
      </c>
      <c r="Q17" s="9" t="s">
        <v>132</v>
      </c>
      <c r="R17" s="9" t="s">
        <v>132</v>
      </c>
      <c r="S17" s="9" t="s">
        <v>131</v>
      </c>
      <c r="T17" s="9" t="s">
        <v>132</v>
      </c>
      <c r="U17" s="39">
        <f t="shared" si="0"/>
        <v>3</v>
      </c>
      <c r="V17" s="26"/>
      <c r="W17" s="40">
        <f t="shared" si="1"/>
        <v>0</v>
      </c>
      <c r="X17" s="9"/>
      <c r="Y17" s="9"/>
      <c r="Z17" s="39">
        <f t="shared" si="2"/>
        <v>3</v>
      </c>
      <c r="AA17" s="26"/>
      <c r="AB17" s="40">
        <f t="shared" si="3"/>
        <v>0</v>
      </c>
      <c r="AC17" s="9"/>
      <c r="AD17" s="9"/>
      <c r="AE17" s="39">
        <f t="shared" si="4"/>
        <v>3</v>
      </c>
      <c r="AF17" s="26"/>
      <c r="AG17" s="40">
        <f t="shared" si="5"/>
        <v>0</v>
      </c>
      <c r="AH17" s="9"/>
      <c r="AI17" s="9"/>
      <c r="AJ17" s="39">
        <f t="shared" si="6"/>
        <v>3</v>
      </c>
      <c r="AK17" s="26"/>
      <c r="AL17" s="40">
        <f t="shared" si="7"/>
        <v>0</v>
      </c>
      <c r="AM17" s="9"/>
      <c r="AN17" s="9"/>
      <c r="AO17" s="39">
        <f t="shared" si="8"/>
        <v>12</v>
      </c>
      <c r="AP17" s="26"/>
      <c r="AQ17" s="40">
        <f t="shared" si="9"/>
        <v>0</v>
      </c>
      <c r="AR17" s="9"/>
    </row>
    <row r="18" spans="1:44" s="13" customFormat="1" ht="60" x14ac:dyDescent="0.25">
      <c r="A18" s="47">
        <v>4</v>
      </c>
      <c r="B18" s="46" t="s">
        <v>60</v>
      </c>
      <c r="C18" s="50">
        <v>6</v>
      </c>
      <c r="D18" s="44" t="s">
        <v>84</v>
      </c>
      <c r="E18" s="44" t="s">
        <v>57</v>
      </c>
      <c r="F18" s="44" t="s">
        <v>85</v>
      </c>
      <c r="G18" s="44" t="s">
        <v>86</v>
      </c>
      <c r="H18" s="9" t="s">
        <v>112</v>
      </c>
      <c r="I18" s="9" t="s">
        <v>50</v>
      </c>
      <c r="J18" s="9" t="s">
        <v>113</v>
      </c>
      <c r="K18" s="58">
        <v>0</v>
      </c>
      <c r="L18" s="58">
        <v>1</v>
      </c>
      <c r="M18" s="58">
        <v>0</v>
      </c>
      <c r="N18" s="58">
        <v>1</v>
      </c>
      <c r="O18" s="58">
        <v>2</v>
      </c>
      <c r="P18" s="9" t="s">
        <v>51</v>
      </c>
      <c r="Q18" s="9" t="s">
        <v>133</v>
      </c>
      <c r="R18" s="9" t="s">
        <v>133</v>
      </c>
      <c r="S18" s="9" t="s">
        <v>131</v>
      </c>
      <c r="T18" s="9" t="s">
        <v>133</v>
      </c>
      <c r="U18" s="39">
        <f t="shared" si="0"/>
        <v>0</v>
      </c>
      <c r="V18" s="26"/>
      <c r="W18" s="40" t="e">
        <f t="shared" si="1"/>
        <v>#DIV/0!</v>
      </c>
      <c r="X18" s="9"/>
      <c r="Y18" s="9"/>
      <c r="Z18" s="39">
        <f t="shared" si="2"/>
        <v>1</v>
      </c>
      <c r="AA18" s="26"/>
      <c r="AB18" s="40">
        <f t="shared" si="3"/>
        <v>0</v>
      </c>
      <c r="AC18" s="9"/>
      <c r="AD18" s="9"/>
      <c r="AE18" s="39">
        <f t="shared" si="4"/>
        <v>0</v>
      </c>
      <c r="AF18" s="26"/>
      <c r="AG18" s="40" t="e">
        <f t="shared" si="5"/>
        <v>#DIV/0!</v>
      </c>
      <c r="AH18" s="9"/>
      <c r="AI18" s="9"/>
      <c r="AJ18" s="39">
        <f t="shared" si="6"/>
        <v>1</v>
      </c>
      <c r="AK18" s="26"/>
      <c r="AL18" s="40">
        <f t="shared" si="7"/>
        <v>0</v>
      </c>
      <c r="AM18" s="9"/>
      <c r="AN18" s="9"/>
      <c r="AO18" s="39">
        <f t="shared" si="8"/>
        <v>2</v>
      </c>
      <c r="AP18" s="26"/>
      <c r="AQ18" s="40">
        <f t="shared" si="9"/>
        <v>0</v>
      </c>
      <c r="AR18" s="9"/>
    </row>
    <row r="19" spans="1:44" s="13" customFormat="1" ht="75" x14ac:dyDescent="0.25">
      <c r="A19" s="47">
        <v>4</v>
      </c>
      <c r="B19" s="46" t="s">
        <v>60</v>
      </c>
      <c r="C19" s="48">
        <v>7</v>
      </c>
      <c r="D19" s="44" t="s">
        <v>87</v>
      </c>
      <c r="E19" s="44" t="s">
        <v>49</v>
      </c>
      <c r="F19" s="44" t="s">
        <v>88</v>
      </c>
      <c r="G19" s="44" t="s">
        <v>89</v>
      </c>
      <c r="H19" s="9" t="s">
        <v>114</v>
      </c>
      <c r="I19" s="9" t="s">
        <v>50</v>
      </c>
      <c r="J19" s="9" t="s">
        <v>115</v>
      </c>
      <c r="K19" s="58">
        <v>14</v>
      </c>
      <c r="L19" s="58">
        <v>24</v>
      </c>
      <c r="M19" s="58">
        <v>24</v>
      </c>
      <c r="N19" s="58">
        <v>18</v>
      </c>
      <c r="O19" s="58">
        <v>80</v>
      </c>
      <c r="P19" s="9" t="s">
        <v>51</v>
      </c>
      <c r="Q19" s="9" t="s">
        <v>134</v>
      </c>
      <c r="R19" s="9" t="s">
        <v>135</v>
      </c>
      <c r="S19" s="9" t="s">
        <v>136</v>
      </c>
      <c r="T19" s="9" t="s">
        <v>134</v>
      </c>
      <c r="U19" s="39">
        <f t="shared" si="0"/>
        <v>14</v>
      </c>
      <c r="V19" s="26"/>
      <c r="W19" s="40">
        <f t="shared" si="1"/>
        <v>0</v>
      </c>
      <c r="X19" s="9"/>
      <c r="Y19" s="9"/>
      <c r="Z19" s="39">
        <f t="shared" si="2"/>
        <v>24</v>
      </c>
      <c r="AA19" s="26"/>
      <c r="AB19" s="40">
        <f t="shared" si="3"/>
        <v>0</v>
      </c>
      <c r="AC19" s="9"/>
      <c r="AD19" s="9"/>
      <c r="AE19" s="39">
        <f t="shared" si="4"/>
        <v>24</v>
      </c>
      <c r="AF19" s="26"/>
      <c r="AG19" s="40">
        <f t="shared" si="5"/>
        <v>0</v>
      </c>
      <c r="AH19" s="9"/>
      <c r="AI19" s="9"/>
      <c r="AJ19" s="39">
        <f t="shared" si="6"/>
        <v>18</v>
      </c>
      <c r="AK19" s="26"/>
      <c r="AL19" s="40">
        <f t="shared" si="7"/>
        <v>0</v>
      </c>
      <c r="AM19" s="9"/>
      <c r="AN19" s="9"/>
      <c r="AO19" s="39">
        <f t="shared" si="8"/>
        <v>80</v>
      </c>
      <c r="AP19" s="26"/>
      <c r="AQ19" s="40">
        <f t="shared" si="9"/>
        <v>0</v>
      </c>
      <c r="AR19" s="9"/>
    </row>
    <row r="20" spans="1:44" s="13" customFormat="1" ht="105" x14ac:dyDescent="0.25">
      <c r="A20" s="47">
        <v>4</v>
      </c>
      <c r="B20" s="46" t="s">
        <v>60</v>
      </c>
      <c r="C20" s="48">
        <v>8</v>
      </c>
      <c r="D20" s="46" t="s">
        <v>90</v>
      </c>
      <c r="E20" s="46" t="s">
        <v>49</v>
      </c>
      <c r="F20" s="46" t="s">
        <v>91</v>
      </c>
      <c r="G20" s="46" t="s">
        <v>92</v>
      </c>
      <c r="H20" s="9" t="s">
        <v>114</v>
      </c>
      <c r="I20" s="9" t="s">
        <v>50</v>
      </c>
      <c r="J20" s="9" t="s">
        <v>116</v>
      </c>
      <c r="K20" s="58">
        <v>400</v>
      </c>
      <c r="L20" s="58">
        <v>450</v>
      </c>
      <c r="M20" s="58">
        <v>450</v>
      </c>
      <c r="N20" s="58">
        <v>400</v>
      </c>
      <c r="O20" s="58">
        <v>1700</v>
      </c>
      <c r="P20" s="9" t="s">
        <v>51</v>
      </c>
      <c r="Q20" s="9" t="s">
        <v>134</v>
      </c>
      <c r="R20" s="9" t="s">
        <v>135</v>
      </c>
      <c r="S20" s="9" t="s">
        <v>137</v>
      </c>
      <c r="T20" s="10" t="s">
        <v>134</v>
      </c>
      <c r="U20" s="39">
        <f t="shared" si="0"/>
        <v>400</v>
      </c>
      <c r="V20" s="26"/>
      <c r="W20" s="40">
        <f t="shared" si="1"/>
        <v>0</v>
      </c>
      <c r="X20" s="9"/>
      <c r="Y20" s="9"/>
      <c r="Z20" s="39">
        <f t="shared" si="2"/>
        <v>450</v>
      </c>
      <c r="AA20" s="26"/>
      <c r="AB20" s="40">
        <f t="shared" si="3"/>
        <v>0</v>
      </c>
      <c r="AC20" s="9"/>
      <c r="AD20" s="9"/>
      <c r="AE20" s="39">
        <f t="shared" si="4"/>
        <v>450</v>
      </c>
      <c r="AF20" s="26"/>
      <c r="AG20" s="40">
        <f t="shared" si="5"/>
        <v>0</v>
      </c>
      <c r="AH20" s="9"/>
      <c r="AI20" s="9"/>
      <c r="AJ20" s="39">
        <f t="shared" si="6"/>
        <v>400</v>
      </c>
      <c r="AK20" s="26"/>
      <c r="AL20" s="40">
        <f t="shared" si="7"/>
        <v>0</v>
      </c>
      <c r="AM20" s="9"/>
      <c r="AN20" s="9"/>
      <c r="AO20" s="39">
        <f t="shared" si="8"/>
        <v>1700</v>
      </c>
      <c r="AP20" s="26"/>
      <c r="AQ20" s="40">
        <f t="shared" si="9"/>
        <v>0</v>
      </c>
      <c r="AR20" s="9"/>
    </row>
    <row r="21" spans="1:44" s="13" customFormat="1" ht="90" x14ac:dyDescent="0.25">
      <c r="A21" s="47">
        <v>4</v>
      </c>
      <c r="B21" s="46" t="s">
        <v>60</v>
      </c>
      <c r="C21" s="48">
        <v>9</v>
      </c>
      <c r="D21" s="51" t="s">
        <v>93</v>
      </c>
      <c r="E21" s="51" t="s">
        <v>57</v>
      </c>
      <c r="F21" s="52" t="s">
        <v>94</v>
      </c>
      <c r="G21" s="51" t="s">
        <v>95</v>
      </c>
      <c r="H21" s="9" t="s">
        <v>112</v>
      </c>
      <c r="I21" s="9" t="s">
        <v>50</v>
      </c>
      <c r="J21" s="9" t="s">
        <v>110</v>
      </c>
      <c r="K21" s="58">
        <v>0</v>
      </c>
      <c r="L21" s="58">
        <v>1</v>
      </c>
      <c r="M21" s="58">
        <v>0</v>
      </c>
      <c r="N21" s="58">
        <v>1</v>
      </c>
      <c r="O21" s="58">
        <v>2</v>
      </c>
      <c r="P21" s="9" t="s">
        <v>51</v>
      </c>
      <c r="Q21" s="10" t="s">
        <v>94</v>
      </c>
      <c r="R21" s="10" t="s">
        <v>138</v>
      </c>
      <c r="S21" s="10" t="s">
        <v>139</v>
      </c>
      <c r="T21" s="10" t="s">
        <v>94</v>
      </c>
      <c r="U21" s="39">
        <f t="shared" si="0"/>
        <v>0</v>
      </c>
      <c r="V21" s="26"/>
      <c r="W21" s="40" t="e">
        <f t="shared" si="1"/>
        <v>#DIV/0!</v>
      </c>
      <c r="X21" s="9"/>
      <c r="Y21" s="9"/>
      <c r="Z21" s="39">
        <f t="shared" si="2"/>
        <v>1</v>
      </c>
      <c r="AA21" s="26"/>
      <c r="AB21" s="40">
        <f t="shared" si="3"/>
        <v>0</v>
      </c>
      <c r="AC21" s="9"/>
      <c r="AD21" s="9"/>
      <c r="AE21" s="39">
        <f t="shared" si="4"/>
        <v>0</v>
      </c>
      <c r="AF21" s="26"/>
      <c r="AG21" s="40" t="e">
        <f t="shared" si="5"/>
        <v>#DIV/0!</v>
      </c>
      <c r="AH21" s="9"/>
      <c r="AI21" s="9"/>
      <c r="AJ21" s="39">
        <f t="shared" si="6"/>
        <v>1</v>
      </c>
      <c r="AK21" s="26"/>
      <c r="AL21" s="40">
        <f t="shared" si="7"/>
        <v>0</v>
      </c>
      <c r="AM21" s="9"/>
      <c r="AN21" s="9"/>
      <c r="AO21" s="39">
        <f t="shared" si="8"/>
        <v>2</v>
      </c>
      <c r="AP21" s="26"/>
      <c r="AQ21" s="40">
        <f t="shared" si="9"/>
        <v>0</v>
      </c>
      <c r="AR21" s="9"/>
    </row>
    <row r="22" spans="1:44" s="13" customFormat="1" ht="210" x14ac:dyDescent="0.25">
      <c r="A22" s="47">
        <v>4</v>
      </c>
      <c r="B22" s="46" t="s">
        <v>60</v>
      </c>
      <c r="C22" s="48">
        <v>10</v>
      </c>
      <c r="D22" s="51" t="s">
        <v>96</v>
      </c>
      <c r="E22" s="51" t="s">
        <v>57</v>
      </c>
      <c r="F22" s="51" t="s">
        <v>97</v>
      </c>
      <c r="G22" s="53" t="s">
        <v>98</v>
      </c>
      <c r="H22" s="9" t="s">
        <v>112</v>
      </c>
      <c r="I22" s="9" t="s">
        <v>50</v>
      </c>
      <c r="J22" s="9" t="s">
        <v>117</v>
      </c>
      <c r="K22" s="59">
        <v>0.15</v>
      </c>
      <c r="L22" s="59">
        <v>0.35</v>
      </c>
      <c r="M22" s="59">
        <v>0.35</v>
      </c>
      <c r="N22" s="59">
        <v>0.15</v>
      </c>
      <c r="O22" s="58">
        <v>1</v>
      </c>
      <c r="P22" s="9" t="s">
        <v>51</v>
      </c>
      <c r="Q22" s="9" t="s">
        <v>140</v>
      </c>
      <c r="R22" s="9" t="s">
        <v>138</v>
      </c>
      <c r="S22" s="9" t="s">
        <v>139</v>
      </c>
      <c r="T22" s="10" t="s">
        <v>141</v>
      </c>
      <c r="U22" s="39">
        <f t="shared" si="0"/>
        <v>0.15</v>
      </c>
      <c r="V22" s="26"/>
      <c r="W22" s="40">
        <f t="shared" si="1"/>
        <v>0</v>
      </c>
      <c r="X22" s="9"/>
      <c r="Y22" s="9"/>
      <c r="Z22" s="39">
        <f t="shared" si="2"/>
        <v>0.35</v>
      </c>
      <c r="AA22" s="26"/>
      <c r="AB22" s="40">
        <f t="shared" si="3"/>
        <v>0</v>
      </c>
      <c r="AC22" s="9"/>
      <c r="AD22" s="9"/>
      <c r="AE22" s="39">
        <f t="shared" si="4"/>
        <v>0.35</v>
      </c>
      <c r="AF22" s="26"/>
      <c r="AG22" s="40">
        <f t="shared" si="5"/>
        <v>0</v>
      </c>
      <c r="AH22" s="9"/>
      <c r="AI22" s="9"/>
      <c r="AJ22" s="39">
        <f t="shared" si="6"/>
        <v>0.15</v>
      </c>
      <c r="AK22" s="26"/>
      <c r="AL22" s="40">
        <f t="shared" si="7"/>
        <v>0</v>
      </c>
      <c r="AM22" s="9"/>
      <c r="AN22" s="9"/>
      <c r="AO22" s="39">
        <f t="shared" si="8"/>
        <v>1</v>
      </c>
      <c r="AP22" s="26"/>
      <c r="AQ22" s="40">
        <f t="shared" si="9"/>
        <v>0</v>
      </c>
      <c r="AR22" s="9"/>
    </row>
    <row r="23" spans="1:44" s="13" customFormat="1" ht="75" x14ac:dyDescent="0.25">
      <c r="A23" s="47">
        <v>4</v>
      </c>
      <c r="B23" s="46" t="s">
        <v>60</v>
      </c>
      <c r="C23" s="48">
        <v>11</v>
      </c>
      <c r="D23" s="51" t="s">
        <v>99</v>
      </c>
      <c r="E23" s="51" t="s">
        <v>53</v>
      </c>
      <c r="F23" s="51" t="s">
        <v>100</v>
      </c>
      <c r="G23" s="51" t="s">
        <v>101</v>
      </c>
      <c r="H23" s="9" t="s">
        <v>112</v>
      </c>
      <c r="I23" s="9" t="s">
        <v>50</v>
      </c>
      <c r="J23" s="9" t="s">
        <v>118</v>
      </c>
      <c r="K23" s="58">
        <v>0</v>
      </c>
      <c r="L23" s="61">
        <v>1</v>
      </c>
      <c r="M23" s="58">
        <v>0</v>
      </c>
      <c r="N23" s="61">
        <v>1</v>
      </c>
      <c r="O23" s="58">
        <v>2</v>
      </c>
      <c r="P23" s="9" t="s">
        <v>51</v>
      </c>
      <c r="Q23" s="9" t="s">
        <v>142</v>
      </c>
      <c r="R23" s="9" t="s">
        <v>138</v>
      </c>
      <c r="S23" s="9" t="s">
        <v>139</v>
      </c>
      <c r="T23" s="9" t="s">
        <v>143</v>
      </c>
      <c r="U23" s="39">
        <f t="shared" si="0"/>
        <v>0</v>
      </c>
      <c r="V23" s="9"/>
      <c r="W23" s="40" t="e">
        <f t="shared" si="1"/>
        <v>#DIV/0!</v>
      </c>
      <c r="X23" s="9"/>
      <c r="Y23" s="9"/>
      <c r="Z23" s="39">
        <f t="shared" si="2"/>
        <v>1</v>
      </c>
      <c r="AA23" s="9"/>
      <c r="AB23" s="40">
        <f t="shared" si="3"/>
        <v>0</v>
      </c>
      <c r="AC23" s="9"/>
      <c r="AD23" s="9"/>
      <c r="AE23" s="39">
        <f t="shared" si="4"/>
        <v>0</v>
      </c>
      <c r="AF23" s="9"/>
      <c r="AG23" s="40" t="e">
        <f t="shared" si="5"/>
        <v>#DIV/0!</v>
      </c>
      <c r="AH23" s="9"/>
      <c r="AI23" s="9"/>
      <c r="AJ23" s="39">
        <f t="shared" si="6"/>
        <v>1</v>
      </c>
      <c r="AK23" s="9"/>
      <c r="AL23" s="40">
        <f t="shared" si="7"/>
        <v>0</v>
      </c>
      <c r="AM23" s="9"/>
      <c r="AN23" s="9"/>
      <c r="AO23" s="39">
        <f t="shared" si="8"/>
        <v>2</v>
      </c>
      <c r="AP23" s="26"/>
      <c r="AQ23" s="40">
        <f t="shared" si="9"/>
        <v>0</v>
      </c>
      <c r="AR23" s="9"/>
    </row>
    <row r="24" spans="1:44" s="13" customFormat="1" ht="150" x14ac:dyDescent="0.25">
      <c r="A24" s="47">
        <v>4</v>
      </c>
      <c r="B24" s="46" t="s">
        <v>60</v>
      </c>
      <c r="C24" s="48">
        <v>12</v>
      </c>
      <c r="D24" s="51" t="s">
        <v>102</v>
      </c>
      <c r="E24" s="53" t="s">
        <v>57</v>
      </c>
      <c r="F24" s="53" t="s">
        <v>103</v>
      </c>
      <c r="G24" s="53" t="s">
        <v>104</v>
      </c>
      <c r="H24" s="9" t="s">
        <v>112</v>
      </c>
      <c r="I24" s="9" t="s">
        <v>50</v>
      </c>
      <c r="J24" s="9" t="s">
        <v>111</v>
      </c>
      <c r="K24" s="40">
        <v>0.2</v>
      </c>
      <c r="L24" s="40">
        <v>0.3</v>
      </c>
      <c r="M24" s="40">
        <v>0.2</v>
      </c>
      <c r="N24" s="40">
        <v>0.3</v>
      </c>
      <c r="O24" s="58">
        <v>1</v>
      </c>
      <c r="P24" s="9" t="s">
        <v>51</v>
      </c>
      <c r="Q24" s="9" t="s">
        <v>144</v>
      </c>
      <c r="R24" s="9" t="s">
        <v>145</v>
      </c>
      <c r="S24" s="9" t="s">
        <v>139</v>
      </c>
      <c r="T24" s="9" t="s">
        <v>141</v>
      </c>
      <c r="U24" s="39">
        <f t="shared" si="0"/>
        <v>0.2</v>
      </c>
      <c r="V24" s="9"/>
      <c r="W24" s="40">
        <f t="shared" si="1"/>
        <v>0</v>
      </c>
      <c r="X24" s="9"/>
      <c r="Y24" s="9"/>
      <c r="Z24" s="39">
        <f t="shared" si="2"/>
        <v>0.3</v>
      </c>
      <c r="AA24" s="9"/>
      <c r="AB24" s="40">
        <f t="shared" si="3"/>
        <v>0</v>
      </c>
      <c r="AC24" s="9"/>
      <c r="AD24" s="9"/>
      <c r="AE24" s="39">
        <f t="shared" si="4"/>
        <v>0.2</v>
      </c>
      <c r="AF24" s="9"/>
      <c r="AG24" s="40">
        <f t="shared" si="5"/>
        <v>0</v>
      </c>
      <c r="AH24" s="9"/>
      <c r="AI24" s="9"/>
      <c r="AJ24" s="39">
        <f t="shared" si="6"/>
        <v>0.3</v>
      </c>
      <c r="AK24" s="9"/>
      <c r="AL24" s="40">
        <f t="shared" si="7"/>
        <v>0</v>
      </c>
      <c r="AM24" s="9"/>
      <c r="AN24" s="9"/>
      <c r="AO24" s="39">
        <f t="shared" si="8"/>
        <v>1</v>
      </c>
      <c r="AP24" s="26"/>
      <c r="AQ24" s="40">
        <f t="shared" si="9"/>
        <v>0</v>
      </c>
      <c r="AR24" s="9"/>
    </row>
    <row r="25" spans="1:44" s="13" customFormat="1" ht="150" x14ac:dyDescent="0.25">
      <c r="A25" s="47">
        <v>4</v>
      </c>
      <c r="B25" s="46" t="s">
        <v>60</v>
      </c>
      <c r="C25" s="48">
        <v>13</v>
      </c>
      <c r="D25" s="54" t="s">
        <v>105</v>
      </c>
      <c r="E25" s="55" t="s">
        <v>57</v>
      </c>
      <c r="F25" s="55" t="s">
        <v>106</v>
      </c>
      <c r="G25" s="55" t="s">
        <v>107</v>
      </c>
      <c r="H25" s="9" t="s">
        <v>112</v>
      </c>
      <c r="I25" s="9" t="s">
        <v>50</v>
      </c>
      <c r="J25" s="9" t="s">
        <v>110</v>
      </c>
      <c r="K25" s="62">
        <v>1</v>
      </c>
      <c r="L25" s="62">
        <v>1</v>
      </c>
      <c r="M25" s="62">
        <v>1</v>
      </c>
      <c r="N25" s="62">
        <v>1</v>
      </c>
      <c r="O25" s="58">
        <v>4</v>
      </c>
      <c r="P25" s="9" t="s">
        <v>51</v>
      </c>
      <c r="Q25" s="9" t="s">
        <v>146</v>
      </c>
      <c r="R25" s="9" t="s">
        <v>147</v>
      </c>
      <c r="S25" s="9" t="s">
        <v>139</v>
      </c>
      <c r="T25" s="9" t="s">
        <v>146</v>
      </c>
      <c r="U25" s="39">
        <f t="shared" si="0"/>
        <v>1</v>
      </c>
      <c r="V25" s="9"/>
      <c r="W25" s="40">
        <f t="shared" si="1"/>
        <v>0</v>
      </c>
      <c r="X25" s="9"/>
      <c r="Y25" s="9"/>
      <c r="Z25" s="39">
        <f t="shared" si="2"/>
        <v>1</v>
      </c>
      <c r="AA25" s="9"/>
      <c r="AB25" s="40">
        <f t="shared" si="3"/>
        <v>0</v>
      </c>
      <c r="AC25" s="9"/>
      <c r="AD25" s="9"/>
      <c r="AE25" s="39">
        <f t="shared" si="4"/>
        <v>1</v>
      </c>
      <c r="AF25" s="9"/>
      <c r="AG25" s="40">
        <f t="shared" si="5"/>
        <v>0</v>
      </c>
      <c r="AH25" s="9"/>
      <c r="AI25" s="9"/>
      <c r="AJ25" s="39">
        <f t="shared" si="6"/>
        <v>1</v>
      </c>
      <c r="AK25" s="9"/>
      <c r="AL25" s="40">
        <f t="shared" si="7"/>
        <v>0</v>
      </c>
      <c r="AM25" s="9"/>
      <c r="AN25" s="9"/>
      <c r="AO25" s="39">
        <f t="shared" si="8"/>
        <v>4</v>
      </c>
      <c r="AP25" s="26"/>
      <c r="AQ25" s="40">
        <f t="shared" si="9"/>
        <v>0</v>
      </c>
      <c r="AR25" s="9"/>
    </row>
    <row r="26" spans="1:44" s="15" customFormat="1" ht="15.75" x14ac:dyDescent="0.25">
      <c r="A26" s="20"/>
      <c r="B26" s="20"/>
      <c r="C26" s="20"/>
      <c r="D26" s="23" t="s">
        <v>44</v>
      </c>
      <c r="E26" s="20"/>
      <c r="F26" s="20"/>
      <c r="G26" s="20"/>
      <c r="H26" s="20"/>
      <c r="I26" s="20"/>
      <c r="J26" s="20"/>
      <c r="K26" s="72"/>
      <c r="L26" s="72"/>
      <c r="M26" s="72"/>
      <c r="N26" s="72"/>
      <c r="O26" s="72"/>
      <c r="P26" s="73"/>
      <c r="Q26" s="20"/>
      <c r="R26" s="20"/>
      <c r="S26" s="20"/>
      <c r="T26" s="20"/>
      <c r="U26" s="24"/>
      <c r="V26" s="24"/>
      <c r="W26" s="24" t="e">
        <f>AVERAGE(W13:W25)*80%</f>
        <v>#DIV/0!</v>
      </c>
      <c r="X26" s="20"/>
      <c r="Y26" s="20"/>
      <c r="Z26" s="24"/>
      <c r="AA26" s="24"/>
      <c r="AB26" s="24">
        <f>AVERAGE(AB13:AB25)*80%</f>
        <v>0</v>
      </c>
      <c r="AC26" s="20"/>
      <c r="AD26" s="20"/>
      <c r="AE26" s="24"/>
      <c r="AF26" s="24"/>
      <c r="AG26" s="24" t="e">
        <f>AVERAGE(AG13:AG25)*80%</f>
        <v>#DIV/0!</v>
      </c>
      <c r="AH26" s="20"/>
      <c r="AI26" s="20"/>
      <c r="AJ26" s="24"/>
      <c r="AK26" s="24"/>
      <c r="AL26" s="24">
        <f>AVERAGE(AL13:AL25)*80%</f>
        <v>0</v>
      </c>
      <c r="AM26" s="20"/>
      <c r="AN26" s="20"/>
      <c r="AO26" s="27"/>
      <c r="AP26" s="27"/>
      <c r="AQ26" s="24">
        <f>AVERAGE(AQ13:AQ25)*80%</f>
        <v>0</v>
      </c>
      <c r="AR26" s="20"/>
    </row>
    <row r="27" spans="1:44" s="80" customFormat="1" ht="105" x14ac:dyDescent="0.25">
      <c r="A27" s="65">
        <v>7</v>
      </c>
      <c r="B27" s="66" t="s">
        <v>65</v>
      </c>
      <c r="C27" s="65" t="s">
        <v>148</v>
      </c>
      <c r="D27" s="66" t="s">
        <v>149</v>
      </c>
      <c r="E27" s="66" t="s">
        <v>61</v>
      </c>
      <c r="F27" s="66" t="s">
        <v>154</v>
      </c>
      <c r="G27" s="66" t="s">
        <v>157</v>
      </c>
      <c r="H27" s="81">
        <v>0.8</v>
      </c>
      <c r="I27" s="66" t="s">
        <v>62</v>
      </c>
      <c r="J27" s="69" t="s">
        <v>160</v>
      </c>
      <c r="K27" s="74" t="s">
        <v>163</v>
      </c>
      <c r="L27" s="74">
        <v>0.8</v>
      </c>
      <c r="M27" s="74" t="s">
        <v>163</v>
      </c>
      <c r="N27" s="74">
        <v>0.8</v>
      </c>
      <c r="O27" s="74">
        <f>AVERAGE(L27,N27)</f>
        <v>0.8</v>
      </c>
      <c r="P27" s="68" t="s">
        <v>51</v>
      </c>
      <c r="Q27" s="66" t="s">
        <v>164</v>
      </c>
      <c r="R27" s="66" t="s">
        <v>164</v>
      </c>
      <c r="S27" s="66" t="s">
        <v>165</v>
      </c>
      <c r="T27" s="75" t="s">
        <v>166</v>
      </c>
      <c r="U27" s="77" t="str">
        <f>K27</f>
        <v>No programada</v>
      </c>
      <c r="V27" s="14"/>
      <c r="W27" s="78" t="e">
        <f t="shared" si="1"/>
        <v>#VALUE!</v>
      </c>
      <c r="X27" s="14"/>
      <c r="Y27" s="14"/>
      <c r="Z27" s="79">
        <f>L27</f>
        <v>0.8</v>
      </c>
      <c r="AA27" s="14"/>
      <c r="AB27" s="78">
        <f t="shared" si="3"/>
        <v>0</v>
      </c>
      <c r="AC27" s="14"/>
      <c r="AD27" s="14"/>
      <c r="AE27" s="79" t="str">
        <f>M27</f>
        <v>No programada</v>
      </c>
      <c r="AF27" s="14"/>
      <c r="AG27" s="78" t="e">
        <f t="shared" ref="AG27:AG29" si="10">IF(AF27/AE27&gt;100%,100%,AF27/AE27)</f>
        <v>#VALUE!</v>
      </c>
      <c r="AH27" s="14"/>
      <c r="AI27" s="14"/>
      <c r="AJ27" s="79">
        <f>N27</f>
        <v>0.8</v>
      </c>
      <c r="AK27" s="14"/>
      <c r="AL27" s="78">
        <f t="shared" ref="AL27:AL29" si="11">IF(AK27/AJ27&gt;100%,100%,AK27/AJ27)</f>
        <v>0</v>
      </c>
      <c r="AM27" s="14"/>
      <c r="AN27" s="14"/>
      <c r="AO27" s="79">
        <f t="shared" si="8"/>
        <v>0.8</v>
      </c>
      <c r="AP27" s="28"/>
      <c r="AQ27" s="78">
        <f t="shared" si="9"/>
        <v>0</v>
      </c>
      <c r="AR27" s="14"/>
    </row>
    <row r="28" spans="1:44" s="80" customFormat="1" ht="105" x14ac:dyDescent="0.25">
      <c r="A28" s="67">
        <v>7</v>
      </c>
      <c r="B28" s="68" t="s">
        <v>65</v>
      </c>
      <c r="C28" s="67" t="s">
        <v>150</v>
      </c>
      <c r="D28" s="68" t="s">
        <v>151</v>
      </c>
      <c r="E28" s="68" t="s">
        <v>61</v>
      </c>
      <c r="F28" s="68" t="s">
        <v>155</v>
      </c>
      <c r="G28" s="68" t="s">
        <v>159</v>
      </c>
      <c r="H28" s="81">
        <v>1</v>
      </c>
      <c r="I28" s="68" t="s">
        <v>50</v>
      </c>
      <c r="J28" s="70" t="s">
        <v>161</v>
      </c>
      <c r="K28" s="71">
        <v>0.25</v>
      </c>
      <c r="L28" s="71">
        <v>0.25</v>
      </c>
      <c r="M28" s="71">
        <v>0.25</v>
      </c>
      <c r="N28" s="71">
        <v>0.25</v>
      </c>
      <c r="O28" s="71">
        <f>SUM(K28:N28)</f>
        <v>1</v>
      </c>
      <c r="P28" s="68" t="s">
        <v>51</v>
      </c>
      <c r="Q28" s="68" t="s">
        <v>167</v>
      </c>
      <c r="R28" s="68" t="s">
        <v>167</v>
      </c>
      <c r="S28" s="66" t="s">
        <v>165</v>
      </c>
      <c r="T28" s="76" t="s">
        <v>168</v>
      </c>
      <c r="U28" s="79">
        <f t="shared" ref="U28:U29" si="12">K28</f>
        <v>0.25</v>
      </c>
      <c r="V28" s="14"/>
      <c r="W28" s="78">
        <f t="shared" si="1"/>
        <v>0</v>
      </c>
      <c r="X28" s="14"/>
      <c r="Y28" s="14"/>
      <c r="Z28" s="79">
        <f t="shared" ref="Z28:Z29" si="13">L28</f>
        <v>0.25</v>
      </c>
      <c r="AA28" s="14"/>
      <c r="AB28" s="78">
        <f t="shared" si="3"/>
        <v>0</v>
      </c>
      <c r="AC28" s="14"/>
      <c r="AD28" s="14"/>
      <c r="AE28" s="79">
        <f t="shared" ref="AE28:AE29" si="14">M28</f>
        <v>0.25</v>
      </c>
      <c r="AF28" s="14"/>
      <c r="AG28" s="78">
        <f t="shared" si="10"/>
        <v>0</v>
      </c>
      <c r="AH28" s="14"/>
      <c r="AI28" s="14"/>
      <c r="AJ28" s="79">
        <f t="shared" ref="AJ28:AJ29" si="15">N28</f>
        <v>0.25</v>
      </c>
      <c r="AK28" s="14"/>
      <c r="AL28" s="78">
        <f t="shared" si="11"/>
        <v>0</v>
      </c>
      <c r="AM28" s="14"/>
      <c r="AN28" s="14"/>
      <c r="AO28" s="79">
        <f t="shared" si="8"/>
        <v>1</v>
      </c>
      <c r="AP28" s="28"/>
      <c r="AQ28" s="78">
        <f t="shared" si="9"/>
        <v>0</v>
      </c>
      <c r="AR28" s="14"/>
    </row>
    <row r="29" spans="1:44" s="80" customFormat="1" ht="105" x14ac:dyDescent="0.25">
      <c r="A29" s="67">
        <v>7</v>
      </c>
      <c r="B29" s="68" t="s">
        <v>65</v>
      </c>
      <c r="C29" s="67" t="s">
        <v>152</v>
      </c>
      <c r="D29" s="68" t="s">
        <v>153</v>
      </c>
      <c r="E29" s="68" t="s">
        <v>61</v>
      </c>
      <c r="F29" s="68" t="s">
        <v>156</v>
      </c>
      <c r="G29" s="68" t="s">
        <v>158</v>
      </c>
      <c r="H29" s="81">
        <v>1</v>
      </c>
      <c r="I29" s="68" t="s">
        <v>50</v>
      </c>
      <c r="J29" s="70" t="s">
        <v>162</v>
      </c>
      <c r="K29" s="71" t="s">
        <v>163</v>
      </c>
      <c r="L29" s="71">
        <v>1</v>
      </c>
      <c r="M29" s="71" t="s">
        <v>163</v>
      </c>
      <c r="N29" s="71">
        <v>1</v>
      </c>
      <c r="O29" s="71">
        <f>AVERAGE(L29,M29)</f>
        <v>1</v>
      </c>
      <c r="P29" s="68" t="s">
        <v>51</v>
      </c>
      <c r="Q29" s="68" t="s">
        <v>169</v>
      </c>
      <c r="R29" s="68" t="s">
        <v>170</v>
      </c>
      <c r="S29" s="66" t="s">
        <v>165</v>
      </c>
      <c r="T29" s="76" t="s">
        <v>171</v>
      </c>
      <c r="U29" s="77" t="str">
        <f t="shared" si="12"/>
        <v>No programada</v>
      </c>
      <c r="V29" s="14"/>
      <c r="W29" s="78" t="e">
        <f t="shared" si="1"/>
        <v>#VALUE!</v>
      </c>
      <c r="X29" s="14"/>
      <c r="Y29" s="14"/>
      <c r="Z29" s="79">
        <f t="shared" si="13"/>
        <v>1</v>
      </c>
      <c r="AA29" s="14"/>
      <c r="AB29" s="78">
        <f t="shared" si="3"/>
        <v>0</v>
      </c>
      <c r="AC29" s="14"/>
      <c r="AD29" s="14"/>
      <c r="AE29" s="79" t="str">
        <f t="shared" si="14"/>
        <v>No programada</v>
      </c>
      <c r="AF29" s="14"/>
      <c r="AG29" s="78" t="e">
        <f t="shared" si="10"/>
        <v>#VALUE!</v>
      </c>
      <c r="AH29" s="14"/>
      <c r="AI29" s="14"/>
      <c r="AJ29" s="79">
        <f t="shared" si="15"/>
        <v>1</v>
      </c>
      <c r="AK29" s="14"/>
      <c r="AL29" s="78">
        <f t="shared" si="11"/>
        <v>0</v>
      </c>
      <c r="AM29" s="14"/>
      <c r="AN29" s="14"/>
      <c r="AO29" s="79">
        <f t="shared" si="8"/>
        <v>1</v>
      </c>
      <c r="AP29" s="28"/>
      <c r="AQ29" s="78">
        <f t="shared" si="9"/>
        <v>0</v>
      </c>
      <c r="AR29" s="14"/>
    </row>
    <row r="30" spans="1:44" s="15" customFormat="1" ht="15.75" x14ac:dyDescent="0.25">
      <c r="A30" s="20"/>
      <c r="B30" s="20"/>
      <c r="C30" s="20"/>
      <c r="D30" s="21" t="s">
        <v>45</v>
      </c>
      <c r="E30" s="21"/>
      <c r="F30" s="21"/>
      <c r="G30" s="21"/>
      <c r="H30" s="21"/>
      <c r="I30" s="21"/>
      <c r="J30" s="21"/>
      <c r="K30" s="63"/>
      <c r="L30" s="63"/>
      <c r="M30" s="63"/>
      <c r="N30" s="63"/>
      <c r="O30" s="63"/>
      <c r="P30" s="21"/>
      <c r="Q30" s="20"/>
      <c r="R30" s="20"/>
      <c r="S30" s="20"/>
      <c r="T30" s="20"/>
      <c r="U30" s="22"/>
      <c r="V30" s="37"/>
      <c r="W30" s="24" t="e">
        <f>AVERAGE(W27:W29)*20%</f>
        <v>#VALUE!</v>
      </c>
      <c r="X30" s="20"/>
      <c r="Y30" s="20"/>
      <c r="Z30" s="22"/>
      <c r="AA30" s="22"/>
      <c r="AB30" s="37">
        <f>AVERAGE(AB27:AB29)*20%</f>
        <v>0</v>
      </c>
      <c r="AC30" s="20"/>
      <c r="AD30" s="20"/>
      <c r="AE30" s="22"/>
      <c r="AF30" s="22"/>
      <c r="AG30" s="37" t="e">
        <f>AVERAGE(AG27:AG29)*20%</f>
        <v>#VALUE!</v>
      </c>
      <c r="AH30" s="20"/>
      <c r="AI30" s="20"/>
      <c r="AJ30" s="22"/>
      <c r="AK30" s="22"/>
      <c r="AL30" s="37">
        <f>AVERAGE(AL27:AL29)*20%</f>
        <v>0</v>
      </c>
      <c r="AM30" s="20"/>
      <c r="AN30" s="20"/>
      <c r="AO30" s="29"/>
      <c r="AP30" s="29"/>
      <c r="AQ30" s="37">
        <f>AVERAGE(AQ27:AQ29)*20%</f>
        <v>0</v>
      </c>
      <c r="AR30" s="20"/>
    </row>
    <row r="31" spans="1:44" s="19" customFormat="1" ht="18.75" x14ac:dyDescent="0.3">
      <c r="A31" s="16"/>
      <c r="B31" s="16"/>
      <c r="C31" s="16"/>
      <c r="D31" s="17" t="s">
        <v>46</v>
      </c>
      <c r="E31" s="16"/>
      <c r="F31" s="16"/>
      <c r="G31" s="16"/>
      <c r="H31" s="16"/>
      <c r="I31" s="16"/>
      <c r="J31" s="16"/>
      <c r="K31" s="64"/>
      <c r="L31" s="64"/>
      <c r="M31" s="64"/>
      <c r="N31" s="64"/>
      <c r="O31" s="64"/>
      <c r="P31" s="16"/>
      <c r="Q31" s="16"/>
      <c r="R31" s="16"/>
      <c r="S31" s="16"/>
      <c r="T31" s="16"/>
      <c r="U31" s="18"/>
      <c r="V31" s="38"/>
      <c r="W31" s="38" t="e">
        <f>W26+W30</f>
        <v>#DIV/0!</v>
      </c>
      <c r="X31" s="16"/>
      <c r="Y31" s="16"/>
      <c r="Z31" s="18"/>
      <c r="AA31" s="18"/>
      <c r="AB31" s="38">
        <f>AB26+AB30</f>
        <v>0</v>
      </c>
      <c r="AC31" s="16"/>
      <c r="AD31" s="16"/>
      <c r="AE31" s="18"/>
      <c r="AF31" s="18"/>
      <c r="AG31" s="38" t="e">
        <f>AG26+AG30</f>
        <v>#DIV/0!</v>
      </c>
      <c r="AH31" s="16"/>
      <c r="AI31" s="16"/>
      <c r="AJ31" s="18"/>
      <c r="AK31" s="18"/>
      <c r="AL31" s="38">
        <f>AL26+AL30</f>
        <v>0</v>
      </c>
      <c r="AM31" s="16"/>
      <c r="AN31" s="16"/>
      <c r="AO31" s="30"/>
      <c r="AP31" s="30"/>
      <c r="AQ31" s="38">
        <f>AQ26+AQ30</f>
        <v>0</v>
      </c>
      <c r="AR31" s="16"/>
    </row>
  </sheetData>
  <mergeCells count="24">
    <mergeCell ref="AO10:AR10"/>
    <mergeCell ref="AO11:AR11"/>
    <mergeCell ref="U10:Y10"/>
    <mergeCell ref="E4:J4"/>
    <mergeCell ref="G5:J5"/>
    <mergeCell ref="G6:J6"/>
    <mergeCell ref="G7:J7"/>
    <mergeCell ref="G8:J8"/>
    <mergeCell ref="U11:Y11"/>
    <mergeCell ref="Z11:AD11"/>
    <mergeCell ref="AE11:AI11"/>
    <mergeCell ref="AJ11:AN11"/>
    <mergeCell ref="AJ10:AN10"/>
    <mergeCell ref="AE10:AI10"/>
    <mergeCell ref="Z10:AD10"/>
    <mergeCell ref="Q10:T11"/>
    <mergeCell ref="C10:E11"/>
    <mergeCell ref="A10:B11"/>
    <mergeCell ref="A1:J1"/>
    <mergeCell ref="K1:O1"/>
    <mergeCell ref="D4:D8"/>
    <mergeCell ref="F10:P11"/>
    <mergeCell ref="A4:C8"/>
    <mergeCell ref="A2:J2"/>
  </mergeCells>
  <pageMargins left="0.7" right="0.7" top="0.75" bottom="0.75" header="0.3" footer="0.3"/>
  <pageSetup paperSize="9" scale="43" orientation="portrait" r:id="rId1"/>
  <colBreaks count="1" manualBreakCount="1">
    <brk id="11" max="1048575"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F2997C74-AE22-425C-A611-8342D60C6FAF}">
          <x14:formula1>
            <xm:f>Hoja1!$B$2:$B$8</xm:f>
          </x14:formula1>
          <xm:sqref>B13:B25</xm:sqref>
        </x14:dataValidation>
        <x14:dataValidation type="list" allowBlank="1" showInputMessage="1" showErrorMessage="1" error="Escriba un texto " promptTitle="Cualquier contenido" xr:uid="{79A30B2C-A7DE-4319-B00C-CDBA6C74F67E}">
          <x14:formula1>
            <xm:f>Hoja1!$C$2:$C$5</xm:f>
          </x14:formula1>
          <xm:sqref>E13:E25</xm:sqref>
        </x14:dataValidation>
        <x14:dataValidation type="list" allowBlank="1" showInputMessage="1" showErrorMessage="1" xr:uid="{99C4073F-8490-41CF-A138-FB0D27D789F3}">
          <x14:formula1>
            <xm:f>Hoja1!$D$2:$D$5</xm:f>
          </x14:formula1>
          <xm:sqref>I13:I25</xm:sqref>
        </x14:dataValidation>
        <x14:dataValidation type="list" allowBlank="1" showInputMessage="1" showErrorMessage="1" xr:uid="{40741A02-2F4C-48CF-999F-CF9269234581}">
          <x14:formula1>
            <xm:f>Hoja1!$E$2:$E$4</xm:f>
          </x14:formula1>
          <xm:sqref>P13:P25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ED246-8B8D-414E-86FD-CF1209ABC4B3}">
  <dimension ref="A1:E8"/>
  <sheetViews>
    <sheetView workbookViewId="0">
      <selection activeCell="A2" sqref="A2"/>
    </sheetView>
  </sheetViews>
  <sheetFormatPr baseColWidth="10" defaultColWidth="11.42578125" defaultRowHeight="15" x14ac:dyDescent="0.25"/>
  <cols>
    <col min="1" max="1" width="6" bestFit="1" customWidth="1"/>
    <col min="2" max="2" width="27.5703125" customWidth="1"/>
    <col min="3" max="5" width="15.85546875" customWidth="1"/>
  </cols>
  <sheetData>
    <row r="1" spans="1:5" ht="45" x14ac:dyDescent="0.25">
      <c r="A1" s="34" t="s">
        <v>18</v>
      </c>
      <c r="B1" s="33" t="s">
        <v>47</v>
      </c>
      <c r="C1" s="33" t="s">
        <v>22</v>
      </c>
      <c r="D1" s="3" t="s">
        <v>26</v>
      </c>
      <c r="E1" s="31" t="s">
        <v>33</v>
      </c>
    </row>
    <row r="2" spans="1:5" x14ac:dyDescent="0.25">
      <c r="A2" s="35">
        <v>1</v>
      </c>
      <c r="B2" s="35" t="s">
        <v>48</v>
      </c>
      <c r="C2" s="35" t="s">
        <v>49</v>
      </c>
      <c r="D2" s="35" t="s">
        <v>50</v>
      </c>
      <c r="E2" s="35" t="s">
        <v>51</v>
      </c>
    </row>
    <row r="3" spans="1:5" x14ac:dyDescent="0.25">
      <c r="A3" s="35">
        <v>2</v>
      </c>
      <c r="B3" s="35" t="s">
        <v>52</v>
      </c>
      <c r="C3" s="35" t="s">
        <v>53</v>
      </c>
      <c r="D3" s="35" t="s">
        <v>54</v>
      </c>
      <c r="E3" s="35" t="s">
        <v>55</v>
      </c>
    </row>
    <row r="4" spans="1:5" x14ac:dyDescent="0.25">
      <c r="A4" s="35">
        <v>3</v>
      </c>
      <c r="B4" s="35" t="s">
        <v>56</v>
      </c>
      <c r="C4" s="35" t="s">
        <v>57</v>
      </c>
      <c r="D4" s="35" t="s">
        <v>58</v>
      </c>
      <c r="E4" s="35" t="s">
        <v>59</v>
      </c>
    </row>
    <row r="5" spans="1:5" x14ac:dyDescent="0.25">
      <c r="A5" s="35">
        <v>4</v>
      </c>
      <c r="B5" s="35" t="s">
        <v>60</v>
      </c>
      <c r="C5" s="35" t="s">
        <v>61</v>
      </c>
      <c r="D5" s="35" t="s">
        <v>62</v>
      </c>
      <c r="E5" s="35"/>
    </row>
    <row r="6" spans="1:5" x14ac:dyDescent="0.25">
      <c r="A6" s="35">
        <v>5</v>
      </c>
      <c r="B6" s="35" t="s">
        <v>63</v>
      </c>
      <c r="C6" s="35"/>
      <c r="D6" s="35"/>
      <c r="E6" s="35"/>
    </row>
    <row r="7" spans="1:5" x14ac:dyDescent="0.25">
      <c r="A7" s="35">
        <v>6</v>
      </c>
      <c r="B7" s="35" t="s">
        <v>64</v>
      </c>
      <c r="C7" s="35"/>
      <c r="D7" s="35"/>
      <c r="E7" s="35"/>
    </row>
    <row r="8" spans="1:5" x14ac:dyDescent="0.25">
      <c r="A8" s="35">
        <v>7</v>
      </c>
      <c r="B8" s="35" t="s">
        <v>65</v>
      </c>
      <c r="C8" s="35"/>
      <c r="D8" s="35"/>
      <c r="E8" s="3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GESTION</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Yamile Espinosa Galindo</cp:lastModifiedBy>
  <cp:revision/>
  <dcterms:created xsi:type="dcterms:W3CDTF">2021-01-25T18:44:53Z</dcterms:created>
  <dcterms:modified xsi:type="dcterms:W3CDTF">2022-01-18T20:49:40Z</dcterms:modified>
  <cp:category/>
  <cp:contentStatus/>
</cp:coreProperties>
</file>