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4" documentId="8_{02DFD6EF-7B59-4030-89D6-5BE986796363}" xr6:coauthVersionLast="47" xr6:coauthVersionMax="47" xr10:uidLastSave="{514CE0F8-739A-411E-83A5-68760811A0C7}"/>
  <bookViews>
    <workbookView xWindow="-120" yWindow="-120" windowWidth="29040" windowHeight="15840" xr2:uid="{82425007-B10C-4B30-B14E-E133B79C6502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3" i="1" l="1"/>
  <c r="AL23" i="1" s="1"/>
  <c r="AG23" i="1"/>
  <c r="AE23" i="1"/>
  <c r="Z23" i="1"/>
  <c r="AB23" i="1" s="1"/>
  <c r="U23" i="1"/>
  <c r="W23" i="1" s="1"/>
  <c r="O23" i="1"/>
  <c r="AO23" i="1" s="1"/>
  <c r="AQ23" i="1" s="1"/>
  <c r="AJ22" i="1"/>
  <c r="AL22" i="1" s="1"/>
  <c r="AE22" i="1"/>
  <c r="AG22" i="1" s="1"/>
  <c r="Z22" i="1"/>
  <c r="AB22" i="1" s="1"/>
  <c r="U22" i="1"/>
  <c r="W22" i="1" s="1"/>
  <c r="O22" i="1"/>
  <c r="AO22" i="1" s="1"/>
  <c r="AQ22" i="1" s="1"/>
  <c r="AL21" i="1"/>
  <c r="AJ21" i="1"/>
  <c r="AE21" i="1"/>
  <c r="AG21" i="1" s="1"/>
  <c r="Z21" i="1"/>
  <c r="AB21" i="1" s="1"/>
  <c r="U21" i="1"/>
  <c r="W21" i="1" s="1"/>
  <c r="O21" i="1"/>
  <c r="AO21" i="1" s="1"/>
  <c r="AQ21" i="1" s="1"/>
  <c r="U15" i="1"/>
  <c r="AJ18" i="1"/>
  <c r="AL18" i="1" s="1"/>
  <c r="AE18" i="1"/>
  <c r="AG18" i="1" s="1"/>
  <c r="Z18" i="1"/>
  <c r="AB18" i="1" s="1"/>
  <c r="U18" i="1"/>
  <c r="W18" i="1" s="1"/>
  <c r="AO18" i="1"/>
  <c r="AQ18" i="1" s="1"/>
  <c r="AJ17" i="1"/>
  <c r="AL17" i="1" s="1"/>
  <c r="AE17" i="1"/>
  <c r="AG17" i="1" s="1"/>
  <c r="Z17" i="1"/>
  <c r="AB17" i="1" s="1"/>
  <c r="U17" i="1"/>
  <c r="W17" i="1" s="1"/>
  <c r="O17" i="1"/>
  <c r="AO17" i="1" s="1"/>
  <c r="AQ17" i="1" s="1"/>
  <c r="O15" i="1"/>
  <c r="U13" i="1"/>
  <c r="O16" i="1"/>
  <c r="O14" i="1"/>
  <c r="O13" i="1"/>
  <c r="AL24" i="1" l="1"/>
  <c r="AJ19" i="1"/>
  <c r="AL19" i="1" s="1"/>
  <c r="AJ16" i="1"/>
  <c r="AL16" i="1" s="1"/>
  <c r="AL15" i="1"/>
  <c r="AJ14" i="1"/>
  <c r="AL14" i="1" s="1"/>
  <c r="AJ13" i="1"/>
  <c r="AL13" i="1" s="1"/>
  <c r="AG24" i="1"/>
  <c r="AE19" i="1"/>
  <c r="AG19" i="1" s="1"/>
  <c r="AE16" i="1"/>
  <c r="AG16" i="1" s="1"/>
  <c r="AG15" i="1"/>
  <c r="AE14" i="1"/>
  <c r="AG14" i="1" s="1"/>
  <c r="AE13" i="1"/>
  <c r="AG13" i="1" s="1"/>
  <c r="W13" i="1"/>
  <c r="Z13" i="1"/>
  <c r="AB13" i="1" s="1"/>
  <c r="W24" i="1"/>
  <c r="U19" i="1"/>
  <c r="W19" i="1" s="1"/>
  <c r="U16" i="1"/>
  <c r="W16" i="1" s="1"/>
  <c r="W15" i="1"/>
  <c r="U14" i="1"/>
  <c r="W14" i="1" s="1"/>
  <c r="AO14" i="1"/>
  <c r="AQ14" i="1" s="1"/>
  <c r="AQ15" i="1"/>
  <c r="AO19" i="1"/>
  <c r="AQ19" i="1" s="1"/>
  <c r="AO13" i="1"/>
  <c r="AQ13" i="1" s="1"/>
  <c r="AQ24" i="1"/>
  <c r="AO16" i="1"/>
  <c r="AQ16" i="1" s="1"/>
  <c r="AB24" i="1"/>
  <c r="Z19" i="1"/>
  <c r="AB19" i="1" s="1"/>
  <c r="Z16" i="1"/>
  <c r="AB16" i="1" s="1"/>
  <c r="AB15" i="1"/>
  <c r="Z14" i="1"/>
  <c r="AB14" i="1" s="1"/>
  <c r="AG20" i="1" l="1"/>
  <c r="AG25" i="1" s="1"/>
  <c r="AQ20" i="1"/>
  <c r="AQ25" i="1" s="1"/>
  <c r="AB20" i="1"/>
  <c r="AB25" i="1" s="1"/>
  <c r="W20" i="1"/>
  <c r="W25" i="1" s="1"/>
  <c r="AL20" i="1"/>
  <c r="AL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DE3D65C4-7D6E-4DE5-90BB-22459891F0EA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2F0E26DF-E946-4615-BFBE-2278AC8995F4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<sst xmlns="http://schemas.openxmlformats.org/spreadsheetml/2006/main" count="222" uniqueCount="131">
  <si>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GERENCIA DE TIC</t>
    </r>
  </si>
  <si>
    <t>VIGENCIA DE LA PLANEACIÓN 2022</t>
  </si>
  <si>
    <t>DEPENDENCIAS ASOCIADAS</t>
  </si>
  <si>
    <t>Dirección de Tecnologías e Información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</si>
  <si>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</si>
  <si>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</si>
  <si>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</si>
  <si>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</si>
  <si>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</si>
  <si>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</si>
  <si>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</si>
  <si>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</si>
  <si>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</si>
  <si>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</si>
  <si>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</si>
  <si>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</si>
  <si>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</si>
  <si>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</si>
  <si>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</si>
  <si>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</si>
  <si>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</si>
  <si>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</si>
  <si>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</si>
  <si>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</si>
  <si>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</si>
  <si>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</si>
  <si>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</si>
  <si>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</si>
  <si>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</si>
  <si>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</si>
  <si>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</si>
  <si>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</si>
  <si>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</si>
  <si>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</si>
  <si>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</si>
  <si>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</si>
  <si>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</si>
  <si>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</si>
  <si>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</si>
  <si>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</si>
  <si>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</si>
  <si>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</si>
  <si>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</si>
  <si>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</si>
  <si>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</si>
  <si>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</si>
  <si>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Implementar estrategias de Gobierno Abierto y transparencia, haciendo uso de herramientas de las TIC para su divulgación, como parte del fortalecimiento de la relación entre la ciudadanía y el gobierno.</t>
  </si>
  <si>
    <t>Elaborar  un (1) plan de continuidad de los servicios de TI de la entidad</t>
  </si>
  <si>
    <t>Gestión</t>
  </si>
  <si>
    <t>Actividades ejecutadas sobre actividades planeadas</t>
  </si>
  <si>
    <t>(Actividades ejecutadas /actividades planeadas)*100</t>
  </si>
  <si>
    <t>Suma</t>
  </si>
  <si>
    <t>Porcentaje de actividades del Plan de Continudad</t>
  </si>
  <si>
    <t>Eficacia</t>
  </si>
  <si>
    <t>Plan de Continudidad del Negocio</t>
  </si>
  <si>
    <t>Diagnóstico del procesos de continuidad del negocio</t>
  </si>
  <si>
    <t>Informe de actividades realizadas</t>
  </si>
  <si>
    <t xml:space="preserve">Definición del componente de datos maestros de la arquitectura de información de la Secretaría Distrital de Gobierno </t>
  </si>
  <si>
    <t>N/A</t>
  </si>
  <si>
    <t>Porcentaje de actividades de arquitectura de información</t>
  </si>
  <si>
    <t>Documento de definición del componente de datos maestros  arquitectura de información</t>
  </si>
  <si>
    <t>Maestro del modelo de arquitectura empresaril de Mintic</t>
  </si>
  <si>
    <t>Implementar dos (2)  servicios de interoperabilidad bajo la plataforma Xroad</t>
  </si>
  <si>
    <t>número de servicios implementados</t>
  </si>
  <si>
    <t>Número de servicios implementados</t>
  </si>
  <si>
    <t xml:space="preserve">Número de servicios de interoperabilidad </t>
  </si>
  <si>
    <t>Informe de implementación del servicio</t>
  </si>
  <si>
    <t>Marco de interoperabilidad para Gobierno Digital</t>
  </si>
  <si>
    <t>Porcentaje de actividades del modelo de seguridad</t>
  </si>
  <si>
    <t>Informe de la implementación del modelo de seguridad y privacidad de la información</t>
  </si>
  <si>
    <t>Modelo de Seguridad y Privacidad de la Información</t>
  </si>
  <si>
    <t>Porcentaje de actividades del plan de tratamiento de riesgos</t>
  </si>
  <si>
    <t>Informe de implementación del plan de tratamiento de riesgos de seguridad digital</t>
  </si>
  <si>
    <t>Garantizar el 96 % de la disponibilidad de los servicios de la infraestructura TI (Procesamiento, almacenamiento, conectividad)</t>
  </si>
  <si>
    <t>% de disponibilidad</t>
  </si>
  <si>
    <t>Tiempo real de disponibilidad/tiempo disponibilidad programada</t>
  </si>
  <si>
    <t>Constante</t>
  </si>
  <si>
    <t>Porcentaje disponibilidad</t>
  </si>
  <si>
    <t>Informe mensual de disponibilidad</t>
  </si>
  <si>
    <t>Informes de seguimiento especilista redes y seguridad</t>
  </si>
  <si>
    <t>Informe mensual de disponiblidad</t>
  </si>
  <si>
    <t>Mantener al 93%  el Acuerdo de Niveles de Servicio (ANS) en la solución de los requerimientos asignados a la Dirección de Tecnologías e Información mediante la Herramienta de Gestión de Servicios.</t>
  </si>
  <si>
    <t>% de cumplimiento de ANS</t>
  </si>
  <si>
    <t>(Número de solicitudes solucionadas dentro de los ANS /Número total de solicitudes recibidas en el mes</t>
  </si>
  <si>
    <t>Porcentaje de casos atendidos dentro de los ANS</t>
  </si>
  <si>
    <t>Informe mensual de cumplimiento de ANS</t>
  </si>
  <si>
    <t>Tablero de control de servicios de TI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</si>
  <si>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</si>
  <si>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</si>
  <si>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</si>
  <si>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</si>
  <si>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</si>
  <si>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</si>
  <si>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</si>
  <si>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</si>
  <si>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</si>
  <si>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</si>
  <si>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</si>
  <si>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</si>
  <si>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</si>
  <si>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</si>
  <si>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</si>
  <si>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</si>
  <si>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</si>
  <si>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t>Desarrollar el 100% de las actividades propuestas en el Plan de Seguridad y privacidad de la informacion a cargo de la DTI para la vigencia</t>
  </si>
  <si>
    <t>Desarrollar el 100% de las actividades propuestas en el Plan de tratamiento de riesgos de seguridad y privacidad de la información a cargo de la DTI para la vigencia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</si>
  <si>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</t>
    </r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</si>
  <si>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</si>
  <si>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</si>
  <si>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</si>
  <si>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</si>
  <si>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</si>
  <si>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No programada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</si>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</sst>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9" fontId="6" fillId="3" borderId="1" xfId="1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9" fontId="6" fillId="3" borderId="1" xfId="1" applyFont="1" applyFill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9" fontId="8" fillId="2" borderId="1" xfId="0" applyNumberFormat="1" applyFont="1" applyFill="1" applyBorder="1" applyAlignment="1">
      <alignment wrapText="1"/>
    </xf>
    <xf numFmtId="9" fontId="1" fillId="0" borderId="1" xfId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left" vertical="top" wrapText="1"/>
    </xf>
    <xf numFmtId="9" fontId="0" fillId="0" borderId="1" xfId="1" applyFont="1" applyFill="1" applyBorder="1" applyAlignment="1">
      <alignment horizontal="center" vertical="top" wrapText="1"/>
    </xf>
    <xf numFmtId="9" fontId="3" fillId="0" borderId="1" xfId="1" applyFont="1" applyFill="1" applyBorder="1" applyAlignment="1">
      <alignment horizontal="center" vertical="top" wrapText="1"/>
    </xf>
    <xf numFmtId="9" fontId="1" fillId="0" borderId="1" xfId="1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9" fontId="0" fillId="9" borderId="1" xfId="1" applyFont="1" applyFill="1" applyBorder="1" applyAlignment="1">
      <alignment horizontal="center" vertical="top" wrapText="1"/>
    </xf>
    <xf numFmtId="9" fontId="3" fillId="9" borderId="1" xfId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top" wrapText="1"/>
    </xf>
    <xf numFmtId="9" fontId="13" fillId="9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" fontId="13" fillId="9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4" fillId="9" borderId="10" xfId="0" applyFont="1" applyFill="1" applyBorder="1" applyAlignment="1" applyProtection="1">
      <alignment horizontal="left" vertical="center" wrapText="1"/>
      <protection hidden="1"/>
    </xf>
    <xf numFmtId="9" fontId="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1" fontId="4" fillId="0" borderId="1" xfId="0" applyNumberFormat="1" applyFont="1" applyBorder="1" applyAlignment="1">
      <alignment horizontal="right" vertical="top" wrapText="1"/>
    </xf>
    <xf numFmtId="9" fontId="4" fillId="0" borderId="1" xfId="1" applyFont="1" applyBorder="1" applyAlignment="1">
      <alignment horizontal="center" vertical="top" wrapText="1"/>
    </xf>
    <xf numFmtId="9" fontId="4" fillId="0" borderId="1" xfId="1" applyFont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 applyProtection="1">
      <alignment horizontal="left" vertical="center" wrapText="1"/>
      <protection hidden="1"/>
    </xf>
    <xf numFmtId="9" fontId="4" fillId="9" borderId="1" xfId="1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" xfId="2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1</xdr:col>
      <xdr:colOff>1959057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25"/>
  <sheetViews>
    <sheetView tabSelected="1" zoomScale="85" zoomScaleNormal="85" workbookViewId="0">
      <selection sqref="A1:J1"/>
    </sheetView>
  </sheetViews>
  <sheetFormatPr baseColWidth="10" defaultColWidth="10.85546875" defaultRowHeight="15" x14ac:dyDescent="0.25"/>
  <cols>
    <col min="1" max="1" width="7" style="1" customWidth="1"/>
    <col min="2" max="2" width="36.42578125" style="1" customWidth="1"/>
    <col min="3" max="3" width="9.140625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2" t="s">
        <v>106</v>
      </c>
      <c r="L1" s="62"/>
      <c r="M1" s="62"/>
      <c r="N1" s="62"/>
      <c r="O1" s="62"/>
    </row>
    <row r="2" spans="1:44" s="5" customFormat="1" ht="23.45" customHeight="1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6"/>
      <c r="L2" s="76"/>
      <c r="M2" s="76"/>
      <c r="N2" s="76"/>
      <c r="O2" s="76"/>
    </row>
    <row r="3" spans="1:44" x14ac:dyDescent="0.25">
      <c r="D3" s="24"/>
    </row>
    <row r="4" spans="1:44" ht="29.1" customHeight="1" x14ac:dyDescent="0.25">
      <c r="A4" s="67" t="s">
        <v>2</v>
      </c>
      <c r="B4" s="68"/>
      <c r="C4" s="69"/>
      <c r="D4" s="63" t="s">
        <v>3</v>
      </c>
      <c r="E4" s="54" t="s">
        <v>4</v>
      </c>
      <c r="F4" s="54"/>
      <c r="G4" s="54"/>
      <c r="H4" s="54"/>
      <c r="I4" s="54"/>
      <c r="J4" s="54"/>
    </row>
    <row r="5" spans="1:44" x14ac:dyDescent="0.25">
      <c r="A5" s="70"/>
      <c r="B5" s="71"/>
      <c r="C5" s="72"/>
      <c r="D5" s="64"/>
      <c r="E5" s="2" t="s">
        <v>5</v>
      </c>
      <c r="F5" s="2" t="s">
        <v>6</v>
      </c>
      <c r="G5" s="55" t="s">
        <v>7</v>
      </c>
      <c r="H5" s="55"/>
      <c r="I5" s="55"/>
      <c r="J5" s="55"/>
    </row>
    <row r="6" spans="1:44" x14ac:dyDescent="0.25">
      <c r="A6" s="70"/>
      <c r="B6" s="71"/>
      <c r="C6" s="72"/>
      <c r="D6" s="64"/>
      <c r="E6" s="28">
        <v>1</v>
      </c>
      <c r="F6" s="28"/>
      <c r="G6" s="56" t="s">
        <v>8</v>
      </c>
      <c r="H6" s="56"/>
      <c r="I6" s="56"/>
      <c r="J6" s="56"/>
    </row>
    <row r="7" spans="1:44" x14ac:dyDescent="0.25">
      <c r="A7" s="70"/>
      <c r="B7" s="71"/>
      <c r="C7" s="72"/>
      <c r="D7" s="64"/>
      <c r="E7" s="28"/>
      <c r="F7" s="28"/>
      <c r="G7" s="56"/>
      <c r="H7" s="56"/>
      <c r="I7" s="56"/>
      <c r="J7" s="56"/>
    </row>
    <row r="8" spans="1:44" x14ac:dyDescent="0.25">
      <c r="A8" s="73"/>
      <c r="B8" s="74"/>
      <c r="C8" s="75"/>
      <c r="D8" s="65"/>
      <c r="E8" s="28"/>
      <c r="F8" s="28"/>
      <c r="G8" s="56"/>
      <c r="H8" s="56"/>
      <c r="I8" s="56"/>
      <c r="J8" s="56"/>
    </row>
    <row r="10" spans="1:44" s="5" customFormat="1" ht="22.5" customHeight="1" x14ac:dyDescent="0.25">
      <c r="A10" s="54" t="s">
        <v>9</v>
      </c>
      <c r="B10" s="54"/>
      <c r="C10" s="54" t="s">
        <v>10</v>
      </c>
      <c r="D10" s="54"/>
      <c r="E10" s="54"/>
      <c r="F10" s="66" t="s">
        <v>11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54" t="s">
        <v>12</v>
      </c>
      <c r="R10" s="54"/>
      <c r="S10" s="54"/>
      <c r="T10" s="54"/>
      <c r="U10" s="53" t="s">
        <v>13</v>
      </c>
      <c r="V10" s="53"/>
      <c r="W10" s="53"/>
      <c r="X10" s="53"/>
      <c r="Y10" s="53"/>
      <c r="Z10" s="57" t="s">
        <v>13</v>
      </c>
      <c r="AA10" s="57"/>
      <c r="AB10" s="57"/>
      <c r="AC10" s="57"/>
      <c r="AD10" s="57"/>
      <c r="AE10" s="58" t="s">
        <v>13</v>
      </c>
      <c r="AF10" s="58"/>
      <c r="AG10" s="58"/>
      <c r="AH10" s="58"/>
      <c r="AI10" s="58"/>
      <c r="AJ10" s="59" t="s">
        <v>13</v>
      </c>
      <c r="AK10" s="59"/>
      <c r="AL10" s="59"/>
      <c r="AM10" s="59"/>
      <c r="AN10" s="59"/>
      <c r="AO10" s="52" t="s">
        <v>14</v>
      </c>
      <c r="AP10" s="52"/>
      <c r="AQ10" s="52"/>
      <c r="AR10" s="52"/>
    </row>
    <row r="11" spans="1:44" ht="14.45" customHeight="1" x14ac:dyDescent="0.25">
      <c r="A11" s="54"/>
      <c r="B11" s="54"/>
      <c r="C11" s="54"/>
      <c r="D11" s="54"/>
      <c r="E11" s="54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54"/>
      <c r="R11" s="54"/>
      <c r="S11" s="54"/>
      <c r="T11" s="54"/>
      <c r="U11" s="53" t="s">
        <v>15</v>
      </c>
      <c r="V11" s="53"/>
      <c r="W11" s="53"/>
      <c r="X11" s="53"/>
      <c r="Y11" s="53"/>
      <c r="Z11" s="57" t="s">
        <v>16</v>
      </c>
      <c r="AA11" s="57"/>
      <c r="AB11" s="57"/>
      <c r="AC11" s="57"/>
      <c r="AD11" s="57"/>
      <c r="AE11" s="58" t="s">
        <v>17</v>
      </c>
      <c r="AF11" s="58"/>
      <c r="AG11" s="58"/>
      <c r="AH11" s="58"/>
      <c r="AI11" s="58"/>
      <c r="AJ11" s="59" t="s">
        <v>18</v>
      </c>
      <c r="AK11" s="59"/>
      <c r="AL11" s="59"/>
      <c r="AM11" s="59"/>
      <c r="AN11" s="59"/>
      <c r="AO11" s="52" t="s">
        <v>19</v>
      </c>
      <c r="AP11" s="52"/>
      <c r="AQ11" s="52"/>
      <c r="AR11" s="52"/>
    </row>
    <row r="12" spans="1:44" ht="60" x14ac:dyDescent="0.25">
      <c r="A12" s="41" t="s">
        <v>20</v>
      </c>
      <c r="B12" s="41" t="s">
        <v>21</v>
      </c>
      <c r="C12" s="41" t="s">
        <v>22</v>
      </c>
      <c r="D12" s="41" t="s">
        <v>23</v>
      </c>
      <c r="E12" s="41" t="s">
        <v>24</v>
      </c>
      <c r="F12" s="47" t="s">
        <v>25</v>
      </c>
      <c r="G12" s="47" t="s">
        <v>26</v>
      </c>
      <c r="H12" s="47" t="s">
        <v>27</v>
      </c>
      <c r="I12" s="47" t="s">
        <v>28</v>
      </c>
      <c r="J12" s="47" t="s">
        <v>29</v>
      </c>
      <c r="K12" s="47" t="s">
        <v>30</v>
      </c>
      <c r="L12" s="47" t="s">
        <v>31</v>
      </c>
      <c r="M12" s="47" t="s">
        <v>32</v>
      </c>
      <c r="N12" s="47" t="s">
        <v>33</v>
      </c>
      <c r="O12" s="47" t="s">
        <v>34</v>
      </c>
      <c r="P12" s="47" t="s">
        <v>35</v>
      </c>
      <c r="Q12" s="41" t="s">
        <v>36</v>
      </c>
      <c r="R12" s="41" t="s">
        <v>37</v>
      </c>
      <c r="S12" s="41" t="s">
        <v>38</v>
      </c>
      <c r="T12" s="41" t="s">
        <v>39</v>
      </c>
      <c r="U12" s="40" t="s">
        <v>40</v>
      </c>
      <c r="V12" s="40" t="s">
        <v>41</v>
      </c>
      <c r="W12" s="40" t="s">
        <v>42</v>
      </c>
      <c r="X12" s="40" t="s">
        <v>43</v>
      </c>
      <c r="Y12" s="40" t="s">
        <v>44</v>
      </c>
      <c r="Z12" s="42" t="s">
        <v>40</v>
      </c>
      <c r="AA12" s="42" t="s">
        <v>41</v>
      </c>
      <c r="AB12" s="42" t="s">
        <v>42</v>
      </c>
      <c r="AC12" s="42" t="s">
        <v>43</v>
      </c>
      <c r="AD12" s="42" t="s">
        <v>44</v>
      </c>
      <c r="AE12" s="43" t="s">
        <v>40</v>
      </c>
      <c r="AF12" s="43" t="s">
        <v>41</v>
      </c>
      <c r="AG12" s="43" t="s">
        <v>42</v>
      </c>
      <c r="AH12" s="43" t="s">
        <v>43</v>
      </c>
      <c r="AI12" s="43" t="s">
        <v>44</v>
      </c>
      <c r="AJ12" s="44" t="s">
        <v>40</v>
      </c>
      <c r="AK12" s="44" t="s">
        <v>41</v>
      </c>
      <c r="AL12" s="44" t="s">
        <v>42</v>
      </c>
      <c r="AM12" s="44" t="s">
        <v>43</v>
      </c>
      <c r="AN12" s="44" t="s">
        <v>44</v>
      </c>
      <c r="AO12" s="4" t="s">
        <v>40</v>
      </c>
      <c r="AP12" s="4" t="s">
        <v>41</v>
      </c>
      <c r="AQ12" s="4" t="s">
        <v>42</v>
      </c>
      <c r="AR12" s="4" t="s">
        <v>45</v>
      </c>
    </row>
    <row r="13" spans="1:44" s="6" customFormat="1" ht="90" x14ac:dyDescent="0.25">
      <c r="A13" s="45">
        <v>3</v>
      </c>
      <c r="B13" s="46" t="s">
        <v>46</v>
      </c>
      <c r="C13" s="45">
        <v>1</v>
      </c>
      <c r="D13" s="46" t="s">
        <v>47</v>
      </c>
      <c r="E13" s="46" t="s">
        <v>48</v>
      </c>
      <c r="F13" s="46" t="s">
        <v>49</v>
      </c>
      <c r="G13" s="46" t="s">
        <v>50</v>
      </c>
      <c r="H13" s="32">
        <v>1</v>
      </c>
      <c r="I13" s="46" t="s">
        <v>51</v>
      </c>
      <c r="J13" s="46" t="s">
        <v>52</v>
      </c>
      <c r="K13" s="48">
        <v>0</v>
      </c>
      <c r="L13" s="48">
        <v>0.3</v>
      </c>
      <c r="M13" s="48">
        <v>0.3</v>
      </c>
      <c r="N13" s="48">
        <v>0.4</v>
      </c>
      <c r="O13" s="49">
        <f t="shared" ref="O13:O17" si="0">K13+L13+M13+N13</f>
        <v>1</v>
      </c>
      <c r="P13" s="46" t="s">
        <v>53</v>
      </c>
      <c r="Q13" s="46" t="s">
        <v>54</v>
      </c>
      <c r="R13" s="46" t="s">
        <v>55</v>
      </c>
      <c r="S13" s="50" t="s">
        <v>3</v>
      </c>
      <c r="T13" s="46" t="s">
        <v>56</v>
      </c>
      <c r="U13" s="35">
        <f>K13</f>
        <v>0</v>
      </c>
      <c r="V13" s="18"/>
      <c r="W13" s="31" t="e">
        <f>IF(V13/U13&gt;100%,100%,V13/U13)</f>
        <v>#DIV/0!</v>
      </c>
      <c r="X13" s="46"/>
      <c r="Y13" s="46"/>
      <c r="Z13" s="35">
        <f>L13</f>
        <v>0.3</v>
      </c>
      <c r="AA13" s="18"/>
      <c r="AB13" s="31">
        <f>IF(AA13/Z13&gt;100%,100%,AA13/Z13)</f>
        <v>0</v>
      </c>
      <c r="AC13" s="46"/>
      <c r="AD13" s="46"/>
      <c r="AE13" s="35">
        <f>M13</f>
        <v>0.3</v>
      </c>
      <c r="AF13" s="18"/>
      <c r="AG13" s="31">
        <f>IF(AF13/AE13&gt;100%,100%,AF13/AE13)</f>
        <v>0</v>
      </c>
      <c r="AH13" s="46"/>
      <c r="AI13" s="46"/>
      <c r="AJ13" s="35">
        <f>N13</f>
        <v>0.4</v>
      </c>
      <c r="AK13" s="18"/>
      <c r="AL13" s="31">
        <f>IF(AK13/AJ13&gt;100%,100%,AK13/AJ13)</f>
        <v>0</v>
      </c>
      <c r="AM13" s="46"/>
      <c r="AN13" s="46"/>
      <c r="AO13" s="35">
        <f>O13</f>
        <v>1</v>
      </c>
      <c r="AP13" s="18"/>
      <c r="AQ13" s="31">
        <f>IF(AP13/AO13&gt;100%,100%,AP13/AO13)</f>
        <v>0</v>
      </c>
      <c r="AR13" s="46"/>
    </row>
    <row r="14" spans="1:44" s="6" customFormat="1" ht="90" x14ac:dyDescent="0.25">
      <c r="A14" s="45">
        <v>3</v>
      </c>
      <c r="B14" s="46" t="s">
        <v>46</v>
      </c>
      <c r="C14" s="45">
        <v>2</v>
      </c>
      <c r="D14" s="46" t="s">
        <v>57</v>
      </c>
      <c r="E14" s="46" t="s">
        <v>48</v>
      </c>
      <c r="F14" s="46" t="s">
        <v>49</v>
      </c>
      <c r="G14" s="46" t="s">
        <v>50</v>
      </c>
      <c r="H14" s="32" t="s">
        <v>58</v>
      </c>
      <c r="I14" s="46" t="s">
        <v>51</v>
      </c>
      <c r="J14" s="46" t="s">
        <v>59</v>
      </c>
      <c r="K14" s="48">
        <v>0</v>
      </c>
      <c r="L14" s="48">
        <v>0</v>
      </c>
      <c r="M14" s="48">
        <v>0.5</v>
      </c>
      <c r="N14" s="48">
        <v>0.5</v>
      </c>
      <c r="O14" s="49">
        <f t="shared" si="0"/>
        <v>1</v>
      </c>
      <c r="P14" s="46" t="s">
        <v>53</v>
      </c>
      <c r="Q14" s="46" t="s">
        <v>60</v>
      </c>
      <c r="R14" s="46" t="s">
        <v>61</v>
      </c>
      <c r="S14" s="50" t="s">
        <v>3</v>
      </c>
      <c r="T14" s="46" t="s">
        <v>56</v>
      </c>
      <c r="U14" s="35">
        <f t="shared" ref="U14:U19" si="1">K14</f>
        <v>0</v>
      </c>
      <c r="V14" s="18"/>
      <c r="W14" s="31" t="e">
        <f t="shared" ref="W14:W19" si="2">IF(V14/U14&gt;100%,100%,V14/U14)</f>
        <v>#DIV/0!</v>
      </c>
      <c r="X14" s="46"/>
      <c r="Y14" s="46"/>
      <c r="Z14" s="35">
        <f t="shared" ref="Z14:Z19" si="3">L14</f>
        <v>0</v>
      </c>
      <c r="AA14" s="18"/>
      <c r="AB14" s="31" t="e">
        <f t="shared" ref="AB14:AB19" si="4">IF(AA14/Z14&gt;100%,100%,AA14/Z14)</f>
        <v>#DIV/0!</v>
      </c>
      <c r="AC14" s="46"/>
      <c r="AD14" s="46"/>
      <c r="AE14" s="35">
        <f t="shared" ref="AE14:AE19" si="5">M14</f>
        <v>0.5</v>
      </c>
      <c r="AF14" s="18"/>
      <c r="AG14" s="31">
        <f t="shared" ref="AG14:AG19" si="6">IF(AF14/AE14&gt;100%,100%,AF14/AE14)</f>
        <v>0</v>
      </c>
      <c r="AH14" s="46"/>
      <c r="AI14" s="46"/>
      <c r="AJ14" s="35">
        <f t="shared" ref="AJ14:AJ19" si="7">N14</f>
        <v>0.5</v>
      </c>
      <c r="AK14" s="18"/>
      <c r="AL14" s="31">
        <f t="shared" ref="AL14:AL19" si="8">IF(AK14/AJ14&gt;100%,100%,AK14/AJ14)</f>
        <v>0</v>
      </c>
      <c r="AM14" s="46"/>
      <c r="AN14" s="46"/>
      <c r="AO14" s="35">
        <f t="shared" ref="AO14:AO19" si="9">O14</f>
        <v>1</v>
      </c>
      <c r="AP14" s="18"/>
      <c r="AQ14" s="31">
        <f t="shared" ref="AQ14:AQ19" si="10">IF(AP14/AO14&gt;100%,100%,AP14/AO14)</f>
        <v>0</v>
      </c>
      <c r="AR14" s="46"/>
    </row>
    <row r="15" spans="1:44" s="6" customFormat="1" ht="90" x14ac:dyDescent="0.25">
      <c r="A15" s="45">
        <v>3</v>
      </c>
      <c r="B15" s="46" t="s">
        <v>46</v>
      </c>
      <c r="C15" s="45">
        <v>3</v>
      </c>
      <c r="D15" s="46" t="s">
        <v>62</v>
      </c>
      <c r="E15" s="46" t="s">
        <v>48</v>
      </c>
      <c r="F15" s="46" t="s">
        <v>63</v>
      </c>
      <c r="G15" s="46" t="s">
        <v>64</v>
      </c>
      <c r="H15" s="32" t="s">
        <v>58</v>
      </c>
      <c r="I15" s="46" t="s">
        <v>51</v>
      </c>
      <c r="J15" s="46" t="s">
        <v>65</v>
      </c>
      <c r="K15" s="51">
        <v>0</v>
      </c>
      <c r="L15" s="51">
        <v>1</v>
      </c>
      <c r="M15" s="51">
        <v>0</v>
      </c>
      <c r="N15" s="51">
        <v>1</v>
      </c>
      <c r="O15" s="51">
        <f t="shared" si="0"/>
        <v>2</v>
      </c>
      <c r="P15" s="46" t="s">
        <v>53</v>
      </c>
      <c r="Q15" s="46" t="s">
        <v>66</v>
      </c>
      <c r="R15" s="46" t="s">
        <v>67</v>
      </c>
      <c r="S15" s="50" t="s">
        <v>3</v>
      </c>
      <c r="T15" s="46" t="s">
        <v>56</v>
      </c>
      <c r="U15" s="35">
        <f t="shared" si="1"/>
        <v>0</v>
      </c>
      <c r="V15" s="18"/>
      <c r="W15" s="31" t="e">
        <f t="shared" si="2"/>
        <v>#DIV/0!</v>
      </c>
      <c r="X15" s="46"/>
      <c r="Y15" s="46"/>
      <c r="Z15" s="51">
        <v>1</v>
      </c>
      <c r="AA15" s="18"/>
      <c r="AB15" s="31">
        <f t="shared" si="4"/>
        <v>0</v>
      </c>
      <c r="AC15" s="46"/>
      <c r="AD15" s="46"/>
      <c r="AE15" s="35">
        <v>0</v>
      </c>
      <c r="AF15" s="18"/>
      <c r="AG15" s="31" t="e">
        <f t="shared" si="6"/>
        <v>#DIV/0!</v>
      </c>
      <c r="AH15" s="46"/>
      <c r="AI15" s="46"/>
      <c r="AJ15" s="51">
        <v>1</v>
      </c>
      <c r="AK15" s="18"/>
      <c r="AL15" s="31">
        <f t="shared" si="8"/>
        <v>0</v>
      </c>
      <c r="AM15" s="46"/>
      <c r="AN15" s="46"/>
      <c r="AO15" s="51">
        <v>2</v>
      </c>
      <c r="AP15" s="18"/>
      <c r="AQ15" s="31">
        <f t="shared" si="10"/>
        <v>0</v>
      </c>
      <c r="AR15" s="46"/>
    </row>
    <row r="16" spans="1:44" s="6" customFormat="1" ht="90" x14ac:dyDescent="0.25">
      <c r="A16" s="45">
        <v>3</v>
      </c>
      <c r="B16" s="46" t="s">
        <v>46</v>
      </c>
      <c r="C16" s="45">
        <v>4</v>
      </c>
      <c r="D16" s="46" t="s">
        <v>104</v>
      </c>
      <c r="E16" s="46" t="s">
        <v>48</v>
      </c>
      <c r="F16" s="46" t="s">
        <v>49</v>
      </c>
      <c r="G16" s="46" t="s">
        <v>50</v>
      </c>
      <c r="H16" s="32">
        <v>1</v>
      </c>
      <c r="I16" s="46" t="s">
        <v>51</v>
      </c>
      <c r="J16" s="46" t="s">
        <v>68</v>
      </c>
      <c r="K16" s="48">
        <v>0.1</v>
      </c>
      <c r="L16" s="33">
        <v>0.25</v>
      </c>
      <c r="M16" s="33">
        <v>0.35</v>
      </c>
      <c r="N16" s="34">
        <v>0.3</v>
      </c>
      <c r="O16" s="49">
        <f t="shared" si="0"/>
        <v>1</v>
      </c>
      <c r="P16" s="46" t="s">
        <v>53</v>
      </c>
      <c r="Q16" s="46" t="s">
        <v>69</v>
      </c>
      <c r="R16" s="46" t="s">
        <v>70</v>
      </c>
      <c r="S16" s="50" t="s">
        <v>3</v>
      </c>
      <c r="T16" s="46" t="s">
        <v>56</v>
      </c>
      <c r="U16" s="35">
        <f t="shared" si="1"/>
        <v>0.1</v>
      </c>
      <c r="V16" s="18"/>
      <c r="W16" s="31">
        <f t="shared" si="2"/>
        <v>0</v>
      </c>
      <c r="X16" s="46"/>
      <c r="Y16" s="46"/>
      <c r="Z16" s="35">
        <f t="shared" si="3"/>
        <v>0.25</v>
      </c>
      <c r="AA16" s="18"/>
      <c r="AB16" s="31">
        <f t="shared" si="4"/>
        <v>0</v>
      </c>
      <c r="AC16" s="46"/>
      <c r="AD16" s="46"/>
      <c r="AE16" s="35">
        <f t="shared" si="5"/>
        <v>0.35</v>
      </c>
      <c r="AF16" s="18"/>
      <c r="AG16" s="31">
        <f t="shared" si="6"/>
        <v>0</v>
      </c>
      <c r="AH16" s="46"/>
      <c r="AI16" s="46"/>
      <c r="AJ16" s="35">
        <f t="shared" si="7"/>
        <v>0.3</v>
      </c>
      <c r="AK16" s="18"/>
      <c r="AL16" s="31">
        <f t="shared" si="8"/>
        <v>0</v>
      </c>
      <c r="AM16" s="46"/>
      <c r="AN16" s="46"/>
      <c r="AO16" s="35">
        <f t="shared" si="9"/>
        <v>1</v>
      </c>
      <c r="AP16" s="18"/>
      <c r="AQ16" s="31">
        <f t="shared" si="10"/>
        <v>0</v>
      </c>
      <c r="AR16" s="46"/>
    </row>
    <row r="17" spans="1:44" s="6" customFormat="1" ht="90" x14ac:dyDescent="0.25">
      <c r="A17" s="45">
        <v>3</v>
      </c>
      <c r="B17" s="46" t="s">
        <v>46</v>
      </c>
      <c r="C17" s="45">
        <v>5</v>
      </c>
      <c r="D17" s="46" t="s">
        <v>105</v>
      </c>
      <c r="E17" s="46" t="s">
        <v>48</v>
      </c>
      <c r="F17" s="46" t="s">
        <v>49</v>
      </c>
      <c r="G17" s="46" t="s">
        <v>50</v>
      </c>
      <c r="H17" s="32">
        <v>1</v>
      </c>
      <c r="I17" s="46" t="s">
        <v>51</v>
      </c>
      <c r="J17" s="46" t="s">
        <v>71</v>
      </c>
      <c r="K17" s="48">
        <v>0.1</v>
      </c>
      <c r="L17" s="33">
        <v>0.25</v>
      </c>
      <c r="M17" s="33">
        <v>0.35</v>
      </c>
      <c r="N17" s="34">
        <v>0.3</v>
      </c>
      <c r="O17" s="49">
        <f t="shared" si="0"/>
        <v>1</v>
      </c>
      <c r="P17" s="46" t="s">
        <v>53</v>
      </c>
      <c r="Q17" s="46" t="s">
        <v>72</v>
      </c>
      <c r="R17" s="46" t="s">
        <v>70</v>
      </c>
      <c r="S17" s="50" t="s">
        <v>3</v>
      </c>
      <c r="T17" s="46" t="s">
        <v>56</v>
      </c>
      <c r="U17" s="35">
        <f t="shared" ref="U17:U18" si="11">K17</f>
        <v>0.1</v>
      </c>
      <c r="V17" s="18"/>
      <c r="W17" s="31">
        <f t="shared" ref="W17:W18" si="12">IF(V17/U17&gt;100%,100%,V17/U17)</f>
        <v>0</v>
      </c>
      <c r="X17" s="46"/>
      <c r="Y17" s="46"/>
      <c r="Z17" s="35">
        <f t="shared" ref="Z17:Z18" si="13">L17</f>
        <v>0.25</v>
      </c>
      <c r="AA17" s="18"/>
      <c r="AB17" s="31">
        <f t="shared" ref="AB17:AB18" si="14">IF(AA17/Z17&gt;100%,100%,AA17/Z17)</f>
        <v>0</v>
      </c>
      <c r="AC17" s="46"/>
      <c r="AD17" s="46"/>
      <c r="AE17" s="35">
        <f t="shared" ref="AE17:AE18" si="15">M17</f>
        <v>0.35</v>
      </c>
      <c r="AF17" s="18"/>
      <c r="AG17" s="31">
        <f t="shared" ref="AG17:AG18" si="16">IF(AF17/AE17&gt;100%,100%,AF17/AE17)</f>
        <v>0</v>
      </c>
      <c r="AH17" s="46"/>
      <c r="AI17" s="46"/>
      <c r="AJ17" s="35">
        <f t="shared" ref="AJ17:AJ18" si="17">N17</f>
        <v>0.3</v>
      </c>
      <c r="AK17" s="18"/>
      <c r="AL17" s="31">
        <f t="shared" ref="AL17:AL18" si="18">IF(AK17/AJ17&gt;100%,100%,AK17/AJ17)</f>
        <v>0</v>
      </c>
      <c r="AM17" s="46"/>
      <c r="AN17" s="46"/>
      <c r="AO17" s="35">
        <f t="shared" ref="AO17:AO18" si="19">O17</f>
        <v>1</v>
      </c>
      <c r="AP17" s="18"/>
      <c r="AQ17" s="31">
        <f t="shared" ref="AQ17:AQ18" si="20">IF(AP17/AO17&gt;100%,100%,AP17/AO17)</f>
        <v>0</v>
      </c>
      <c r="AR17" s="46"/>
    </row>
    <row r="18" spans="1:44" s="6" customFormat="1" ht="90" x14ac:dyDescent="0.25">
      <c r="A18" s="45">
        <v>3</v>
      </c>
      <c r="B18" s="46" t="s">
        <v>46</v>
      </c>
      <c r="C18" s="45">
        <v>6</v>
      </c>
      <c r="D18" s="46" t="s">
        <v>73</v>
      </c>
      <c r="E18" s="46" t="s">
        <v>48</v>
      </c>
      <c r="F18" s="46" t="s">
        <v>74</v>
      </c>
      <c r="G18" s="46" t="s">
        <v>75</v>
      </c>
      <c r="H18" s="32">
        <v>1</v>
      </c>
      <c r="I18" s="37" t="s">
        <v>76</v>
      </c>
      <c r="J18" s="37" t="s">
        <v>77</v>
      </c>
      <c r="K18" s="49">
        <v>0.96</v>
      </c>
      <c r="L18" s="38">
        <v>0.96</v>
      </c>
      <c r="M18" s="38">
        <v>0.96</v>
      </c>
      <c r="N18" s="39">
        <v>0.96</v>
      </c>
      <c r="O18" s="49">
        <v>0.96</v>
      </c>
      <c r="P18" s="46"/>
      <c r="Q18" s="46" t="s">
        <v>78</v>
      </c>
      <c r="R18" s="46" t="s">
        <v>79</v>
      </c>
      <c r="S18" s="50" t="s">
        <v>3</v>
      </c>
      <c r="T18" s="46" t="s">
        <v>80</v>
      </c>
      <c r="U18" s="35">
        <f t="shared" si="11"/>
        <v>0.96</v>
      </c>
      <c r="V18" s="18"/>
      <c r="W18" s="31">
        <f t="shared" si="12"/>
        <v>0</v>
      </c>
      <c r="X18" s="46"/>
      <c r="Y18" s="46"/>
      <c r="Z18" s="35">
        <f t="shared" si="13"/>
        <v>0.96</v>
      </c>
      <c r="AA18" s="18"/>
      <c r="AB18" s="31">
        <f t="shared" si="14"/>
        <v>0</v>
      </c>
      <c r="AC18" s="46"/>
      <c r="AD18" s="46"/>
      <c r="AE18" s="35">
        <f t="shared" si="15"/>
        <v>0.96</v>
      </c>
      <c r="AF18" s="18"/>
      <c r="AG18" s="31">
        <f t="shared" si="16"/>
        <v>0</v>
      </c>
      <c r="AH18" s="46"/>
      <c r="AI18" s="46"/>
      <c r="AJ18" s="35">
        <f t="shared" si="17"/>
        <v>0.96</v>
      </c>
      <c r="AK18" s="18"/>
      <c r="AL18" s="31">
        <f t="shared" si="18"/>
        <v>0</v>
      </c>
      <c r="AM18" s="46"/>
      <c r="AN18" s="46"/>
      <c r="AO18" s="35">
        <f t="shared" si="19"/>
        <v>0.96</v>
      </c>
      <c r="AP18" s="18"/>
      <c r="AQ18" s="31">
        <f t="shared" si="20"/>
        <v>0</v>
      </c>
      <c r="AR18" s="46"/>
    </row>
    <row r="19" spans="1:44" s="6" customFormat="1" ht="90" x14ac:dyDescent="0.25">
      <c r="A19" s="45">
        <v>3</v>
      </c>
      <c r="B19" s="46" t="s">
        <v>46</v>
      </c>
      <c r="C19" s="45">
        <v>7</v>
      </c>
      <c r="D19" s="46" t="s">
        <v>81</v>
      </c>
      <c r="E19" s="46" t="s">
        <v>48</v>
      </c>
      <c r="F19" s="46" t="s">
        <v>82</v>
      </c>
      <c r="G19" s="46" t="s">
        <v>83</v>
      </c>
      <c r="H19" s="32">
        <v>1</v>
      </c>
      <c r="I19" s="37" t="s">
        <v>76</v>
      </c>
      <c r="J19" s="37" t="s">
        <v>84</v>
      </c>
      <c r="K19" s="49">
        <v>0.93</v>
      </c>
      <c r="L19" s="38">
        <v>0.93</v>
      </c>
      <c r="M19" s="38">
        <v>0.93</v>
      </c>
      <c r="N19" s="39">
        <v>0.93</v>
      </c>
      <c r="O19" s="49">
        <v>1</v>
      </c>
      <c r="P19" s="46" t="s">
        <v>53</v>
      </c>
      <c r="Q19" s="46" t="s">
        <v>85</v>
      </c>
      <c r="R19" s="46" t="s">
        <v>86</v>
      </c>
      <c r="S19" s="50" t="s">
        <v>3</v>
      </c>
      <c r="T19" s="46" t="s">
        <v>85</v>
      </c>
      <c r="U19" s="35">
        <f t="shared" si="1"/>
        <v>0.93</v>
      </c>
      <c r="V19" s="18"/>
      <c r="W19" s="31">
        <f t="shared" si="2"/>
        <v>0</v>
      </c>
      <c r="X19" s="46"/>
      <c r="Y19" s="46"/>
      <c r="Z19" s="35">
        <f t="shared" si="3"/>
        <v>0.93</v>
      </c>
      <c r="AA19" s="18"/>
      <c r="AB19" s="31">
        <f t="shared" si="4"/>
        <v>0</v>
      </c>
      <c r="AC19" s="46"/>
      <c r="AD19" s="46"/>
      <c r="AE19" s="35">
        <f t="shared" si="5"/>
        <v>0.93</v>
      </c>
      <c r="AF19" s="18"/>
      <c r="AG19" s="31">
        <f t="shared" si="6"/>
        <v>0</v>
      </c>
      <c r="AH19" s="46"/>
      <c r="AI19" s="46"/>
      <c r="AJ19" s="35">
        <f t="shared" si="7"/>
        <v>0.93</v>
      </c>
      <c r="AK19" s="18"/>
      <c r="AL19" s="31">
        <f t="shared" si="8"/>
        <v>0</v>
      </c>
      <c r="AM19" s="46"/>
      <c r="AN19" s="46"/>
      <c r="AO19" s="35">
        <f t="shared" si="9"/>
        <v>1</v>
      </c>
      <c r="AP19" s="18"/>
      <c r="AQ19" s="31">
        <f t="shared" si="10"/>
        <v>0</v>
      </c>
      <c r="AR19" s="46"/>
    </row>
    <row r="20" spans="1:44" s="8" customFormat="1" ht="15.75" x14ac:dyDescent="0.25">
      <c r="A20" s="13"/>
      <c r="B20" s="13"/>
      <c r="C20" s="36"/>
      <c r="D20" s="16" t="s">
        <v>87</v>
      </c>
      <c r="E20" s="13"/>
      <c r="F20" s="13"/>
      <c r="G20" s="13"/>
      <c r="H20" s="13"/>
      <c r="I20" s="13"/>
      <c r="J20" s="13"/>
      <c r="K20" s="17"/>
      <c r="L20" s="17"/>
      <c r="M20" s="17"/>
      <c r="N20" s="17"/>
      <c r="O20" s="17"/>
      <c r="P20" s="13"/>
      <c r="Q20" s="13"/>
      <c r="R20" s="13"/>
      <c r="S20" s="13"/>
      <c r="T20" s="13"/>
      <c r="U20" s="17"/>
      <c r="V20" s="17"/>
      <c r="W20" s="17" t="e">
        <f>AVERAGE(W13:W19)*80%</f>
        <v>#DIV/0!</v>
      </c>
      <c r="X20" s="13"/>
      <c r="Y20" s="13"/>
      <c r="Z20" s="17"/>
      <c r="AA20" s="17"/>
      <c r="AB20" s="17" t="e">
        <f>AVERAGE(AB13:AB19)*80%</f>
        <v>#DIV/0!</v>
      </c>
      <c r="AC20" s="13"/>
      <c r="AD20" s="13"/>
      <c r="AE20" s="17"/>
      <c r="AF20" s="17"/>
      <c r="AG20" s="17" t="e">
        <f>AVERAGE(AG13:AG19)*80%</f>
        <v>#DIV/0!</v>
      </c>
      <c r="AH20" s="13"/>
      <c r="AI20" s="13"/>
      <c r="AJ20" s="17"/>
      <c r="AK20" s="17"/>
      <c r="AL20" s="17">
        <f>AVERAGE(AL13:AL19)*80%</f>
        <v>0</v>
      </c>
      <c r="AM20" s="13"/>
      <c r="AN20" s="13"/>
      <c r="AO20" s="19"/>
      <c r="AP20" s="19"/>
      <c r="AQ20" s="17">
        <f>AVERAGE(AQ13:AQ19)*80%</f>
        <v>0</v>
      </c>
      <c r="AR20" s="13"/>
    </row>
    <row r="21" spans="1:44" s="88" customFormat="1" ht="105" x14ac:dyDescent="0.25">
      <c r="A21" s="79">
        <v>7</v>
      </c>
      <c r="B21" s="80" t="s">
        <v>103</v>
      </c>
      <c r="C21" s="79" t="s">
        <v>107</v>
      </c>
      <c r="D21" s="80" t="s">
        <v>108</v>
      </c>
      <c r="E21" s="80" t="s">
        <v>100</v>
      </c>
      <c r="F21" s="80" t="s">
        <v>109</v>
      </c>
      <c r="G21" s="80" t="s">
        <v>110</v>
      </c>
      <c r="H21" s="7"/>
      <c r="I21" s="80" t="s">
        <v>76</v>
      </c>
      <c r="J21" s="81" t="s">
        <v>111</v>
      </c>
      <c r="K21" s="82" t="s">
        <v>112</v>
      </c>
      <c r="L21" s="82">
        <v>0.8</v>
      </c>
      <c r="M21" s="82" t="s">
        <v>112</v>
      </c>
      <c r="N21" s="82">
        <v>0.8</v>
      </c>
      <c r="O21" s="82">
        <f>AVERAGE(L21,N21)</f>
        <v>0.8</v>
      </c>
      <c r="P21" s="83" t="s">
        <v>53</v>
      </c>
      <c r="Q21" s="80" t="s">
        <v>113</v>
      </c>
      <c r="R21" s="80" t="s">
        <v>113</v>
      </c>
      <c r="S21" s="80" t="s">
        <v>114</v>
      </c>
      <c r="T21" s="84" t="s">
        <v>115</v>
      </c>
      <c r="U21" s="85" t="str">
        <f>K21</f>
        <v>No programada</v>
      </c>
      <c r="V21" s="7"/>
      <c r="W21" s="86" t="e">
        <f>IF(V21/U21&gt;100%,100%,V21/U21)</f>
        <v>#VALUE!</v>
      </c>
      <c r="X21" s="7"/>
      <c r="Y21" s="7"/>
      <c r="Z21" s="87">
        <f>L21</f>
        <v>0.8</v>
      </c>
      <c r="AA21" s="7"/>
      <c r="AB21" s="86">
        <f>IF(AA21/Z21&gt;100%,100%,AA21/Z21)</f>
        <v>0</v>
      </c>
      <c r="AC21" s="7"/>
      <c r="AD21" s="7"/>
      <c r="AE21" s="87" t="str">
        <f>M21</f>
        <v>No programada</v>
      </c>
      <c r="AF21" s="7"/>
      <c r="AG21" s="86" t="e">
        <f>IF(AF21/AE21&gt;100%,100%,AF21/AE21)</f>
        <v>#VALUE!</v>
      </c>
      <c r="AH21" s="7"/>
      <c r="AI21" s="7"/>
      <c r="AJ21" s="87">
        <f>N21</f>
        <v>0.8</v>
      </c>
      <c r="AK21" s="7"/>
      <c r="AL21" s="86">
        <f>IF(AK21/AJ21&gt;100%,100%,AK21/AJ21)</f>
        <v>0</v>
      </c>
      <c r="AM21" s="7"/>
      <c r="AN21" s="7"/>
      <c r="AO21" s="85">
        <f>O21</f>
        <v>0.8</v>
      </c>
      <c r="AP21" s="20"/>
      <c r="AQ21" s="86">
        <f>IF(AP21/AO21&gt;100%,100%,AP21/AO21)</f>
        <v>0</v>
      </c>
      <c r="AR21" s="7"/>
    </row>
    <row r="22" spans="1:44" s="88" customFormat="1" ht="105" x14ac:dyDescent="0.25">
      <c r="A22" s="89">
        <v>7</v>
      </c>
      <c r="B22" s="83" t="s">
        <v>103</v>
      </c>
      <c r="C22" s="89" t="s">
        <v>116</v>
      </c>
      <c r="D22" s="83" t="s">
        <v>117</v>
      </c>
      <c r="E22" s="83" t="s">
        <v>100</v>
      </c>
      <c r="F22" s="83" t="s">
        <v>118</v>
      </c>
      <c r="G22" s="83" t="s">
        <v>119</v>
      </c>
      <c r="H22" s="7"/>
      <c r="I22" s="83" t="s">
        <v>51</v>
      </c>
      <c r="J22" s="90" t="s">
        <v>120</v>
      </c>
      <c r="K22" s="91">
        <v>0.25</v>
      </c>
      <c r="L22" s="91">
        <v>0.25</v>
      </c>
      <c r="M22" s="91">
        <v>0.25</v>
      </c>
      <c r="N22" s="91">
        <v>0.25</v>
      </c>
      <c r="O22" s="91">
        <f>SUM(K22:N22)</f>
        <v>1</v>
      </c>
      <c r="P22" s="83" t="s">
        <v>53</v>
      </c>
      <c r="Q22" s="83" t="s">
        <v>121</v>
      </c>
      <c r="R22" s="83" t="s">
        <v>121</v>
      </c>
      <c r="S22" s="80" t="s">
        <v>114</v>
      </c>
      <c r="T22" s="92" t="s">
        <v>122</v>
      </c>
      <c r="U22" s="87">
        <f>K22</f>
        <v>0.25</v>
      </c>
      <c r="V22" s="7"/>
      <c r="W22" s="86">
        <f>IF(V22/U22&gt;100%,100%,V22/U22)</f>
        <v>0</v>
      </c>
      <c r="X22" s="7"/>
      <c r="Y22" s="7"/>
      <c r="Z22" s="87">
        <f>L22</f>
        <v>0.25</v>
      </c>
      <c r="AA22" s="7"/>
      <c r="AB22" s="86">
        <f>IF(AA22/Z22&gt;100%,100%,AA22/Z22)</f>
        <v>0</v>
      </c>
      <c r="AC22" s="7"/>
      <c r="AD22" s="7"/>
      <c r="AE22" s="87">
        <f>M22</f>
        <v>0.25</v>
      </c>
      <c r="AF22" s="7"/>
      <c r="AG22" s="86">
        <f>IF(AF22/AE22&gt;100%,100%,AF22/AE22)</f>
        <v>0</v>
      </c>
      <c r="AH22" s="7"/>
      <c r="AI22" s="7"/>
      <c r="AJ22" s="87">
        <f>N22</f>
        <v>0.25</v>
      </c>
      <c r="AK22" s="7"/>
      <c r="AL22" s="86">
        <f>IF(AK22/AJ22&gt;100%,100%,AK22/AJ22)</f>
        <v>0</v>
      </c>
      <c r="AM22" s="7"/>
      <c r="AN22" s="7"/>
      <c r="AO22" s="85">
        <f>O22</f>
        <v>1</v>
      </c>
      <c r="AP22" s="20"/>
      <c r="AQ22" s="86">
        <f>IF(AP22/AO22&gt;100%,100%,AP22/AO22)</f>
        <v>0</v>
      </c>
      <c r="AR22" s="7"/>
    </row>
    <row r="23" spans="1:44" s="88" customFormat="1" ht="105" x14ac:dyDescent="0.25">
      <c r="A23" s="89">
        <v>7</v>
      </c>
      <c r="B23" s="83" t="s">
        <v>103</v>
      </c>
      <c r="C23" s="89" t="s">
        <v>123</v>
      </c>
      <c r="D23" s="83" t="s">
        <v>124</v>
      </c>
      <c r="E23" s="83" t="s">
        <v>100</v>
      </c>
      <c r="F23" s="83" t="s">
        <v>125</v>
      </c>
      <c r="G23" s="83" t="s">
        <v>126</v>
      </c>
      <c r="H23" s="7"/>
      <c r="I23" s="83" t="s">
        <v>51</v>
      </c>
      <c r="J23" s="90" t="s">
        <v>127</v>
      </c>
      <c r="K23" s="91" t="s">
        <v>112</v>
      </c>
      <c r="L23" s="91">
        <v>1</v>
      </c>
      <c r="M23" s="91" t="s">
        <v>112</v>
      </c>
      <c r="N23" s="91">
        <v>1</v>
      </c>
      <c r="O23" s="91">
        <f>AVERAGE(L23,M23)</f>
        <v>1</v>
      </c>
      <c r="P23" s="83" t="s">
        <v>53</v>
      </c>
      <c r="Q23" s="83" t="s">
        <v>128</v>
      </c>
      <c r="R23" s="83" t="s">
        <v>129</v>
      </c>
      <c r="S23" s="80" t="s">
        <v>114</v>
      </c>
      <c r="T23" s="92" t="s">
        <v>130</v>
      </c>
      <c r="U23" s="85" t="str">
        <f>K23</f>
        <v>No programada</v>
      </c>
      <c r="V23" s="7"/>
      <c r="W23" s="86" t="e">
        <f>IF(V23/U23&gt;100%,100%,V23/U23)</f>
        <v>#VALUE!</v>
      </c>
      <c r="X23" s="7"/>
      <c r="Y23" s="7"/>
      <c r="Z23" s="87">
        <f>L23</f>
        <v>1</v>
      </c>
      <c r="AA23" s="7"/>
      <c r="AB23" s="86">
        <f>IF(AA23/Z23&gt;100%,100%,AA23/Z23)</f>
        <v>0</v>
      </c>
      <c r="AC23" s="7"/>
      <c r="AD23" s="7"/>
      <c r="AE23" s="87" t="str">
        <f>M23</f>
        <v>No programada</v>
      </c>
      <c r="AF23" s="7"/>
      <c r="AG23" s="86" t="e">
        <f>IF(AF23/AE23&gt;100%,100%,AF23/AE23)</f>
        <v>#VALUE!</v>
      </c>
      <c r="AH23" s="7"/>
      <c r="AI23" s="7"/>
      <c r="AJ23" s="87">
        <f>N23</f>
        <v>1</v>
      </c>
      <c r="AK23" s="7"/>
      <c r="AL23" s="86">
        <f>IF(AK23/AJ23&gt;100%,100%,AK23/AJ23)</f>
        <v>0</v>
      </c>
      <c r="AM23" s="7"/>
      <c r="AN23" s="7"/>
      <c r="AO23" s="85">
        <f>O23</f>
        <v>1</v>
      </c>
      <c r="AP23" s="20"/>
      <c r="AQ23" s="86">
        <f>IF(AP23/AO23&gt;100%,100%,AP23/AO23)</f>
        <v>0</v>
      </c>
      <c r="AR23" s="7"/>
    </row>
    <row r="24" spans="1:44" s="8" customFormat="1" ht="15.75" x14ac:dyDescent="0.25">
      <c r="A24" s="13"/>
      <c r="B24" s="13"/>
      <c r="C24" s="13"/>
      <c r="D24" s="14" t="s">
        <v>88</v>
      </c>
      <c r="E24" s="14"/>
      <c r="F24" s="14"/>
      <c r="G24" s="14"/>
      <c r="H24" s="14"/>
      <c r="I24" s="14"/>
      <c r="J24" s="14"/>
      <c r="K24" s="15"/>
      <c r="L24" s="15"/>
      <c r="M24" s="15"/>
      <c r="N24" s="15"/>
      <c r="O24" s="15"/>
      <c r="P24" s="14"/>
      <c r="Q24" s="13"/>
      <c r="R24" s="13"/>
      <c r="S24" s="13"/>
      <c r="T24" s="13"/>
      <c r="U24" s="15"/>
      <c r="V24" s="29"/>
      <c r="W24" s="17" t="e">
        <f>AVERAGE(W21:W23)*20%</f>
        <v>#VALUE!</v>
      </c>
      <c r="X24" s="13"/>
      <c r="Y24" s="13"/>
      <c r="Z24" s="15"/>
      <c r="AA24" s="15"/>
      <c r="AB24" s="29">
        <f>AVERAGE(AB21:AB23)*20%</f>
        <v>0</v>
      </c>
      <c r="AC24" s="13"/>
      <c r="AD24" s="13"/>
      <c r="AE24" s="15"/>
      <c r="AF24" s="15"/>
      <c r="AG24" s="29" t="e">
        <f>AVERAGE(AG21:AG23)*20%</f>
        <v>#VALUE!</v>
      </c>
      <c r="AH24" s="13"/>
      <c r="AI24" s="13"/>
      <c r="AJ24" s="15"/>
      <c r="AK24" s="15"/>
      <c r="AL24" s="29">
        <f>AVERAGE(AL21:AL23)*20%</f>
        <v>0</v>
      </c>
      <c r="AM24" s="13"/>
      <c r="AN24" s="13"/>
      <c r="AO24" s="21"/>
      <c r="AP24" s="21"/>
      <c r="AQ24" s="29">
        <f>AVERAGE(AQ21:AQ23)*20%</f>
        <v>0</v>
      </c>
      <c r="AR24" s="13"/>
    </row>
    <row r="25" spans="1:44" s="12" customFormat="1" ht="18.75" x14ac:dyDescent="0.3">
      <c r="A25" s="9"/>
      <c r="B25" s="9"/>
      <c r="C25" s="9"/>
      <c r="D25" s="10" t="s">
        <v>89</v>
      </c>
      <c r="E25" s="9"/>
      <c r="F25" s="9"/>
      <c r="G25" s="9"/>
      <c r="H25" s="9"/>
      <c r="I25" s="9"/>
      <c r="J25" s="9"/>
      <c r="K25" s="11"/>
      <c r="L25" s="11"/>
      <c r="M25" s="11"/>
      <c r="N25" s="11"/>
      <c r="O25" s="11"/>
      <c r="P25" s="9"/>
      <c r="Q25" s="9"/>
      <c r="R25" s="9"/>
      <c r="S25" s="9"/>
      <c r="T25" s="9"/>
      <c r="U25" s="11"/>
      <c r="V25" s="30"/>
      <c r="W25" s="30" t="e">
        <f>W20+W24</f>
        <v>#DIV/0!</v>
      </c>
      <c r="X25" s="9"/>
      <c r="Y25" s="9"/>
      <c r="Z25" s="11"/>
      <c r="AA25" s="11"/>
      <c r="AB25" s="30" t="e">
        <f>AB20+AB24</f>
        <v>#DIV/0!</v>
      </c>
      <c r="AC25" s="9"/>
      <c r="AD25" s="9"/>
      <c r="AE25" s="11"/>
      <c r="AF25" s="11"/>
      <c r="AG25" s="30" t="e">
        <f>AG20+AG24</f>
        <v>#DIV/0!</v>
      </c>
      <c r="AH25" s="9"/>
      <c r="AI25" s="9"/>
      <c r="AJ25" s="11"/>
      <c r="AK25" s="11"/>
      <c r="AL25" s="30">
        <f>AL20+AL24</f>
        <v>0</v>
      </c>
      <c r="AM25" s="9"/>
      <c r="AN25" s="9"/>
      <c r="AO25" s="22"/>
      <c r="AP25" s="22"/>
      <c r="AQ25" s="30">
        <f>AQ20+AQ24</f>
        <v>0</v>
      </c>
      <c r="AR25" s="9"/>
    </row>
  </sheetData>
  <mergeCells count="24">
    <mergeCell ref="C10:E11"/>
    <mergeCell ref="A10:B11"/>
    <mergeCell ref="A1:J1"/>
    <mergeCell ref="K1:O1"/>
    <mergeCell ref="D4:D8"/>
    <mergeCell ref="F10:P11"/>
    <mergeCell ref="A4:C8"/>
    <mergeCell ref="A2:J2"/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B21:C23 B13:B19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E21:E23 E13:E19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I21:I23 I13:I19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P21:P23 P13:P19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6" t="s">
        <v>20</v>
      </c>
      <c r="B1" s="25" t="s">
        <v>90</v>
      </c>
      <c r="C1" s="25" t="s">
        <v>24</v>
      </c>
      <c r="D1" s="3" t="s">
        <v>28</v>
      </c>
      <c r="E1" s="23" t="s">
        <v>35</v>
      </c>
    </row>
    <row r="2" spans="1:5" x14ac:dyDescent="0.25">
      <c r="A2" s="27">
        <v>1</v>
      </c>
      <c r="B2" s="27" t="s">
        <v>91</v>
      </c>
      <c r="C2" s="27" t="s">
        <v>92</v>
      </c>
      <c r="D2" s="27" t="s">
        <v>51</v>
      </c>
      <c r="E2" s="27" t="s">
        <v>53</v>
      </c>
    </row>
    <row r="3" spans="1:5" x14ac:dyDescent="0.25">
      <c r="A3" s="27">
        <v>2</v>
      </c>
      <c r="B3" s="27" t="s">
        <v>93</v>
      </c>
      <c r="C3" s="27" t="s">
        <v>94</v>
      </c>
      <c r="D3" s="27" t="s">
        <v>95</v>
      </c>
      <c r="E3" s="27" t="s">
        <v>96</v>
      </c>
    </row>
    <row r="4" spans="1:5" x14ac:dyDescent="0.25">
      <c r="A4" s="27">
        <v>3</v>
      </c>
      <c r="B4" s="27" t="s">
        <v>46</v>
      </c>
      <c r="C4" s="27" t="s">
        <v>48</v>
      </c>
      <c r="D4" s="27" t="s">
        <v>97</v>
      </c>
      <c r="E4" s="27" t="s">
        <v>98</v>
      </c>
    </row>
    <row r="5" spans="1:5" x14ac:dyDescent="0.25">
      <c r="A5" s="27">
        <v>4</v>
      </c>
      <c r="B5" s="27" t="s">
        <v>99</v>
      </c>
      <c r="C5" s="27" t="s">
        <v>100</v>
      </c>
      <c r="D5" s="27" t="s">
        <v>76</v>
      </c>
      <c r="E5" s="27"/>
    </row>
    <row r="6" spans="1:5" x14ac:dyDescent="0.25">
      <c r="A6" s="27">
        <v>5</v>
      </c>
      <c r="B6" s="27" t="s">
        <v>101</v>
      </c>
      <c r="C6" s="27"/>
      <c r="D6" s="27"/>
      <c r="E6" s="27"/>
    </row>
    <row r="7" spans="1:5" x14ac:dyDescent="0.25">
      <c r="A7" s="27">
        <v>6</v>
      </c>
      <c r="B7" s="27" t="s">
        <v>102</v>
      </c>
      <c r="C7" s="27"/>
      <c r="D7" s="27"/>
      <c r="E7" s="27"/>
    </row>
    <row r="8" spans="1:5" x14ac:dyDescent="0.25">
      <c r="A8" s="27">
        <v>7</v>
      </c>
      <c r="B8" s="27" t="s">
        <v>103</v>
      </c>
      <c r="C8" s="27"/>
      <c r="D8" s="27"/>
      <c r="E8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2022-01-18T20:42:29Z</dcterms:modified>
  <cp:category/>
  <cp:contentStatus/>
</cp:coreProperties>
</file>