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autoCompressPictures="0" defaultThemeVersion="166925"/>
  <mc:AlternateContent xmlns:mc="http://schemas.openxmlformats.org/markup-compatibility/2006">
    <mc:Choice Requires="x15">
      <x15ac:absPath xmlns:x15ac="http://schemas.microsoft.com/office/spreadsheetml/2010/11/ac" url="https://gobiernobogota-my.sharepoint.com/personal/miguel_cardozo_gobiernobogota_gov_co/Documents/Planeación institucional y sectorial/Planeacion 2022/13-Propuestas NC (consulta ciudadana)/"/>
    </mc:Choice>
  </mc:AlternateContent>
  <xr:revisionPtr revIDLastSave="45" documentId="8_{5D1EDC5B-D970-4B5B-B46D-834AAD1353B9}" xr6:coauthVersionLast="47" xr6:coauthVersionMax="47" xr10:uidLastSave="{B19D6D45-AAB8-4A12-AF5C-FC8EC7E19AC5}"/>
  <bookViews>
    <workbookView xWindow="-120" yWindow="-120" windowWidth="29040" windowHeight="15840" xr2:uid="{00000000-000D-0000-FFFF-FFFF00000000}"/>
  </bookViews>
  <sheets>
    <sheet name="PLAN DE GESTION" sheetId="1" r:id="rId1"/>
    <sheet name="Hoja1" sheetId="2" state="hidden" r:id="rId2"/>
  </sheets>
  <externalReferences>
    <externalReference r:id="rId3"/>
  </externalReferences>
  <definedNames>
    <definedName name="Tipos">[1]TABLA!$G$2:$G$4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J30" i="1" l="1"/>
  <c r="AL30" i="1" s="1"/>
  <c r="AE30" i="1"/>
  <c r="AG30" i="1" s="1"/>
  <c r="Z30" i="1"/>
  <c r="AB30" i="1" s="1"/>
  <c r="U30" i="1"/>
  <c r="W30" i="1" s="1"/>
  <c r="O30" i="1"/>
  <c r="AO30" i="1" s="1"/>
  <c r="AQ30" i="1" s="1"/>
  <c r="AJ29" i="1"/>
  <c r="AL29" i="1" s="1"/>
  <c r="AE29" i="1"/>
  <c r="AG29" i="1" s="1"/>
  <c r="Z29" i="1"/>
  <c r="AB29" i="1" s="1"/>
  <c r="W29" i="1"/>
  <c r="U29" i="1"/>
  <c r="O29" i="1"/>
  <c r="AO29" i="1" s="1"/>
  <c r="AQ29" i="1" s="1"/>
  <c r="AJ28" i="1"/>
  <c r="AL28" i="1" s="1"/>
  <c r="AL31" i="1" s="1"/>
  <c r="AE28" i="1"/>
  <c r="AG28" i="1" s="1"/>
  <c r="AG31" i="1" s="1"/>
  <c r="Z28" i="1"/>
  <c r="AB28" i="1" s="1"/>
  <c r="AB31" i="1" s="1"/>
  <c r="U28" i="1"/>
  <c r="W28" i="1" s="1"/>
  <c r="W31" i="1" s="1"/>
  <c r="O28" i="1"/>
  <c r="AO28" i="1" s="1"/>
  <c r="AQ28" i="1" s="1"/>
  <c r="AO19" i="1"/>
  <c r="AQ19" i="1"/>
  <c r="AJ19" i="1"/>
  <c r="AL19" i="1" s="1"/>
  <c r="AE19" i="1"/>
  <c r="AG19" i="1"/>
  <c r="Z19" i="1"/>
  <c r="AB19" i="1" s="1"/>
  <c r="U19" i="1"/>
  <c r="W19" i="1"/>
  <c r="AO14" i="1"/>
  <c r="AQ14" i="1" s="1"/>
  <c r="AO15" i="1"/>
  <c r="AQ15" i="1"/>
  <c r="AO16" i="1"/>
  <c r="AQ16" i="1" s="1"/>
  <c r="AO17" i="1"/>
  <c r="AQ17" i="1" s="1"/>
  <c r="AO18" i="1"/>
  <c r="AO20" i="1"/>
  <c r="AQ20" i="1"/>
  <c r="O21" i="1"/>
  <c r="AO21" i="1" s="1"/>
  <c r="AQ21" i="1" s="1"/>
  <c r="O22" i="1"/>
  <c r="AO22" i="1"/>
  <c r="AQ22" i="1" s="1"/>
  <c r="AO23" i="1"/>
  <c r="O24" i="1"/>
  <c r="AO24" i="1" s="1"/>
  <c r="AQ24" i="1" s="1"/>
  <c r="O25" i="1"/>
  <c r="AO25" i="1" s="1"/>
  <c r="AQ25" i="1" s="1"/>
  <c r="AO26" i="1"/>
  <c r="AJ14" i="1"/>
  <c r="AL14" i="1" s="1"/>
  <c r="AJ15" i="1"/>
  <c r="AL15" i="1" s="1"/>
  <c r="AJ16" i="1"/>
  <c r="AL16" i="1" s="1"/>
  <c r="AJ17" i="1"/>
  <c r="AJ18" i="1"/>
  <c r="AJ20" i="1"/>
  <c r="AL20" i="1" s="1"/>
  <c r="AJ21" i="1"/>
  <c r="AL21" i="1" s="1"/>
  <c r="AJ22" i="1"/>
  <c r="AL22" i="1" s="1"/>
  <c r="AJ23" i="1"/>
  <c r="AL23" i="1" s="1"/>
  <c r="AJ24" i="1"/>
  <c r="AJ25" i="1"/>
  <c r="AJ26" i="1"/>
  <c r="AE14" i="1"/>
  <c r="AG14" i="1" s="1"/>
  <c r="AE15" i="1"/>
  <c r="AG15" i="1" s="1"/>
  <c r="AE16" i="1"/>
  <c r="AG16" i="1" s="1"/>
  <c r="AE17" i="1"/>
  <c r="AG17" i="1"/>
  <c r="AE18" i="1"/>
  <c r="AG18" i="1" s="1"/>
  <c r="AE20" i="1"/>
  <c r="AE21" i="1"/>
  <c r="AG21" i="1"/>
  <c r="AE22" i="1"/>
  <c r="AG22" i="1"/>
  <c r="AE23" i="1"/>
  <c r="AG23" i="1"/>
  <c r="AE24" i="1"/>
  <c r="AE25" i="1"/>
  <c r="AG25" i="1" s="1"/>
  <c r="AE26" i="1"/>
  <c r="Z14" i="1"/>
  <c r="AB14" i="1" s="1"/>
  <c r="Z15" i="1"/>
  <c r="AB15" i="1" s="1"/>
  <c r="Z16" i="1"/>
  <c r="AB16" i="1" s="1"/>
  <c r="Z17" i="1"/>
  <c r="Z18" i="1"/>
  <c r="AB18" i="1" s="1"/>
  <c r="Z20" i="1"/>
  <c r="AB20" i="1" s="1"/>
  <c r="Z21" i="1"/>
  <c r="Z22" i="1"/>
  <c r="Z23" i="1"/>
  <c r="AB23" i="1" s="1"/>
  <c r="Z24" i="1"/>
  <c r="AB24" i="1" s="1"/>
  <c r="Z25" i="1"/>
  <c r="Z26" i="1"/>
  <c r="AB26" i="1" s="1"/>
  <c r="U14" i="1"/>
  <c r="W14" i="1" s="1"/>
  <c r="U15" i="1"/>
  <c r="W15" i="1" s="1"/>
  <c r="U16" i="1"/>
  <c r="U17" i="1"/>
  <c r="W17" i="1"/>
  <c r="U18" i="1"/>
  <c r="W18" i="1" s="1"/>
  <c r="U20" i="1"/>
  <c r="W20" i="1" s="1"/>
  <c r="U21" i="1"/>
  <c r="U13" i="1"/>
  <c r="W13" i="1" s="1"/>
  <c r="E37" i="1"/>
  <c r="W16" i="1"/>
  <c r="AL26" i="1"/>
  <c r="AL25" i="1"/>
  <c r="AL24" i="1"/>
  <c r="AL18" i="1"/>
  <c r="AL17" i="1"/>
  <c r="AJ13" i="1"/>
  <c r="AL13" i="1" s="1"/>
  <c r="AG26" i="1"/>
  <c r="AG24" i="1"/>
  <c r="AG20" i="1"/>
  <c r="AE13" i="1"/>
  <c r="AG13" i="1"/>
  <c r="U25" i="1"/>
  <c r="W25" i="1"/>
  <c r="Z13" i="1"/>
  <c r="AB13" i="1"/>
  <c r="U26" i="1"/>
  <c r="W26" i="1" s="1"/>
  <c r="U24" i="1"/>
  <c r="W24" i="1" s="1"/>
  <c r="U23" i="1"/>
  <c r="W23" i="1" s="1"/>
  <c r="U22" i="1"/>
  <c r="W22" i="1"/>
  <c r="W21" i="1"/>
  <c r="AQ18" i="1"/>
  <c r="AQ23" i="1"/>
  <c r="AQ26" i="1"/>
  <c r="AO13" i="1"/>
  <c r="AQ13" i="1" s="1"/>
  <c r="AB25" i="1"/>
  <c r="AB22" i="1"/>
  <c r="AB21" i="1"/>
  <c r="AB17" i="1"/>
  <c r="W27" i="1" l="1"/>
  <c r="AB27" i="1"/>
  <c r="AL27" i="1"/>
  <c r="AQ31" i="1"/>
  <c r="W32" i="1"/>
  <c r="AB32" i="1"/>
  <c r="AL32" i="1"/>
  <c r="AQ27" i="1"/>
  <c r="AQ32" i="1" s="1"/>
  <c r="AG27" i="1"/>
  <c r="AG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Camilo Bautista Beltran</author>
  </authors>
  <commentList>
    <comment ref="D12" authorId="0" shapeId="0" xr:uid="{00000000-0006-0000-0000-000001000000}">
      <text>
        <r>
          <rPr>
            <b/>
            <sz val="9"/>
            <color indexed="81"/>
            <rFont val="Tahoma"/>
            <family val="2"/>
          </rPr>
          <t>El contenido de la meta debe redactarse en forma de resultado, preferiblemente así: 
Verbo rector + magnitud + resultado + complemento</t>
        </r>
      </text>
    </comment>
    <comment ref="S12" authorId="0" shapeId="0" xr:uid="{00000000-0006-0000-0000-000002000000}">
      <text>
        <r>
          <rPr>
            <b/>
            <sz val="9"/>
            <color indexed="81"/>
            <rFont val="Tahoma"/>
            <family val="2"/>
          </rPr>
          <t>Corresponde al responsable de la ejecución de la meta. En casos excepcionales podrá corresponder al responsable del reporte</t>
        </r>
      </text>
    </comment>
  </commentList>
</comments>
</file>

<file path=xl/sharedStrings.xml><?xml version="1.0" encoding="utf-8"?>
<sst xmlns="http://schemas.openxmlformats.org/spreadsheetml/2006/main" count="324" uniqueCount="192">
  <si>
    <r>
      <rPr>
        <b/>
        <sz val="14"/>
        <color indexed="8"/>
        <rFont val="Calibri Light"/>
        <family val="2"/>
      </rPr>
      <t>FORMULACIÓN Y SEGUIMIENTO PLANES DE GESTIÓN NIVEL CENTRAL</t>
    </r>
    <r>
      <rPr>
        <b/>
        <sz val="11"/>
        <color indexed="8"/>
        <rFont val="Calibri Light"/>
        <family val="2"/>
      </rPr>
      <t xml:space="preserve">
PROCESO GESTIÓN CORPORATIVA INSTITUCIONAL</t>
    </r>
  </si>
  <si>
    <t>VIGENCIA DE LA PLANEACIÓN 2022</t>
  </si>
  <si>
    <t>DEPENDENCIAS ASOCIADAS</t>
  </si>
  <si>
    <t>Subsecretaría de Gestión Institucional
Dirección Financiera
Dirección de Contratación
Dirección Administrativa</t>
  </si>
  <si>
    <t>CONTROL DE CAMBIOS</t>
  </si>
  <si>
    <t>VERSIÓN</t>
  </si>
  <si>
    <t>FECHA</t>
  </si>
  <si>
    <t>DESCRIPCIÓN DE LA MODIFICACIÓN</t>
  </si>
  <si>
    <t xml:space="preserve">Publicación del plan de gestión aprobado. Caso HOLA: </t>
  </si>
  <si>
    <t>PLAN ESTRATÉGICO INSTITUCIONAL</t>
  </si>
  <si>
    <t>META</t>
  </si>
  <si>
    <t>INDICADOR</t>
  </si>
  <si>
    <t>RESULTADO</t>
  </si>
  <si>
    <t xml:space="preserve">SEGUIMIENTO PLANES DE GESTIÓN </t>
  </si>
  <si>
    <t xml:space="preserve">SEGUIMIENTO PLAN GESTIÓN PROCESOS </t>
  </si>
  <si>
    <t xml:space="preserve">I TRIMESTRE </t>
  </si>
  <si>
    <t xml:space="preserve">II TRIMESTRE </t>
  </si>
  <si>
    <t xml:space="preserve">III TRIMESTRE </t>
  </si>
  <si>
    <t xml:space="preserve">IV TRIMESTRE </t>
  </si>
  <si>
    <t>EVALUACIÓN FINAL PLAN DE GESTIÓN</t>
  </si>
  <si>
    <t>No OE</t>
  </si>
  <si>
    <t>OBJETIVO ESTRATÉGICO</t>
  </si>
  <si>
    <t>No. Meta</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</si>
  <si>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</si>
  <si>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</si>
  <si>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</si>
  <si>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</si>
  <si>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</si>
  <si>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</si>
  <si>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</si>
  <si>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</si>
  <si>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</si>
  <si>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</si>
  <si>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</si>
  <si>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</si>
  <si>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</si>
  <si>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</si>
  <si>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</si>
  <si>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 DE LA META</t>
  </si>
  <si>
    <t>MÉTODO DE VERIFICACIÓN PARA EL SEGUIMIENTO</t>
  </si>
  <si>
    <t>PROGRAMADO</t>
  </si>
  <si>
    <t>EJECUTADO</t>
  </si>
  <si>
    <t>RESULTADO DE LA MEDICIÓN</t>
  </si>
  <si>
    <t>ANÁLISIS DE AVANCE</t>
  </si>
  <si>
    <t>MEDIO DE VERIFICACIÓN</t>
  </si>
  <si>
    <t>ANÁLISIS DE RESULTADO</t>
  </si>
  <si>
    <t>Fortalecer la gestión institucional aumentando las capacidades de la entidad para la planeación, seguimiento y ejecución de sus metas y recursos, y la gestión del talento humano.</t>
  </si>
  <si>
    <t>Gestión</t>
  </si>
  <si>
    <t>Liquidación de contratos de Obligaciones por Pagar o Liberación.</t>
  </si>
  <si>
    <t>Total de contratos liquidados o liberados/Total de contratos de la linea base.</t>
  </si>
  <si>
    <t>Pendiente, se incluye en el primer trimestre.</t>
  </si>
  <si>
    <t>Creciente</t>
  </si>
  <si>
    <t>Porcentaje de contratos liquidados</t>
  </si>
  <si>
    <t>Eficacia</t>
  </si>
  <si>
    <t>Informe de avance en liquidación o liberación de contratos</t>
  </si>
  <si>
    <t>Archivo Dirección de Contratación
Expedientes de contratos liquidados o liberados</t>
  </si>
  <si>
    <t>Dirección de Contratación</t>
  </si>
  <si>
    <t>Actas de liquidación o formatos de liberación de los contratos y bases de datos</t>
  </si>
  <si>
    <t>Realizar alertas tempranas sobre el estado de las necesidades incorporadas en PAA de la vigencia 2022.</t>
  </si>
  <si>
    <t>Necesidades incorporadas en el PAA.</t>
  </si>
  <si>
    <t>(Número de necesidades incorporadas en el PAA/Número de necesidades contratadas por la SDG)*100</t>
  </si>
  <si>
    <t>Pendiente, se incluye en el primer mes de la vigencia 2022.</t>
  </si>
  <si>
    <t>Suma</t>
  </si>
  <si>
    <t>Informe de Contratación</t>
  </si>
  <si>
    <t>PAA SDG</t>
  </si>
  <si>
    <t>Alertas generadas durante el periodo</t>
  </si>
  <si>
    <t>Alertas a la supervisión</t>
  </si>
  <si>
    <t>SIPSE</t>
  </si>
  <si>
    <t>Girar el 100% de las reservas presupuestales definitivas de la Secretaría Distrital de Gobierno.</t>
  </si>
  <si>
    <t>Porcentaje de Giros de Reservas Presupuestales</t>
  </si>
  <si>
    <t>Total de Giros de Reservas Presupuestales</t>
  </si>
  <si>
    <r>
      <t>9</t>
    </r>
    <r>
      <rPr>
        <sz val="11"/>
        <rFont val="Calibri Light"/>
        <family val="2"/>
      </rPr>
      <t>4,20%
(Información con corte al 31 de octubre (3er trimestre) de 2021)</t>
    </r>
  </si>
  <si>
    <t>Porcentaje de Giros de Reservas</t>
  </si>
  <si>
    <t>Informe de Ejecución de Reservas Presupuestales</t>
  </si>
  <si>
    <t>Aplicativo SDH
SAP-BOGDATA, página web</t>
  </si>
  <si>
    <t>Dirección Financiera</t>
  </si>
  <si>
    <t>Pagina web SDG: Informe de ejecución de reservas presupuestales</t>
  </si>
  <si>
    <t>Mantener  la generación de órdenes de pago a las cuentas de prestación de servicios personales en (4) días hábiles contados a partir del día siguiente de la radicación, previo cumplimiento de los requisitos.</t>
  </si>
  <si>
    <t>Pago de cuentas</t>
  </si>
  <si>
    <t>Número de días para generar orden de pago (promedio)</t>
  </si>
  <si>
    <t>4,13
(Información con corte al 30 de septiembre (3er trimestre) de 2021)</t>
  </si>
  <si>
    <t>Constante</t>
  </si>
  <si>
    <t>Días para pago de cuentas</t>
  </si>
  <si>
    <t>Eficiencia</t>
  </si>
  <si>
    <t>Base de datos de registro de cuentas</t>
  </si>
  <si>
    <t>Archivo Dirección Financiera
Opget / BogDATA</t>
  </si>
  <si>
    <t>Presentar los estados financieros emitidos durante el año, en máximo cinco (5) días previos a la fecha límite de presentación en cada mes, es decir, máximo el día 25 de cada mes.</t>
  </si>
  <si>
    <t xml:space="preserve">Presentación de Estados Financieros </t>
  </si>
  <si>
    <t>Número de días promedio para la presentación de los Estados Financieros</t>
  </si>
  <si>
    <t>19,83 días (Promedio de presentación de Estados Financieros en la vigencia 2021, con corte a 30 de septiembre)</t>
  </si>
  <si>
    <t>Días para presentación de estados financieros</t>
  </si>
  <si>
    <t>Estados financieros (fecha de presentación)
Certificación</t>
  </si>
  <si>
    <t>Archivo Dirección Financiera
Página Web, sección Transparencia - presupuesto - Estados Financieros</t>
  </si>
  <si>
    <t>Determinar la proporción una (1) vez al mes, de la expedición de RPs con respecto a la expedición de CDPs por parte de la Dirección Financiera, a solicitud de la Dirección de Contratación.</t>
  </si>
  <si>
    <t>Rutinaria</t>
  </si>
  <si>
    <t>Porcentaje de RP´s sobre CDP´s expedidos mensualmente</t>
  </si>
  <si>
    <t>(Número de RP´s / numero de CDP´s expedidos)* 100</t>
  </si>
  <si>
    <t>Porcentaje de proporción según Informe expedición RP y CDP</t>
  </si>
  <si>
    <t>Porcentaje de RPs sobre CDPs creados. Informe de Presupuesto.</t>
  </si>
  <si>
    <t>Archivo Dirección Financiera
Opget / BogDATA / SIPSE</t>
  </si>
  <si>
    <t>Dirección Financiera y Dirección de Contratación</t>
  </si>
  <si>
    <t>Matriz de seguimiento</t>
  </si>
  <si>
    <t>Analizar una (1) vez al mes la demanda en la expedición de CDP y RP que emite la Dirección Financiera para identificar los meses de mayor demanda.</t>
  </si>
  <si>
    <t>Cantidad de CDP´s y RP´s expedidos mensualmente</t>
  </si>
  <si>
    <t>100% 
(Promedio de los 3 trimestres tenidos en cuenta en la vigencia 2021)</t>
  </si>
  <si>
    <t>Informe expedición RP y CDP</t>
  </si>
  <si>
    <t>CDPs y RPs creados y/i anulados. Informe de Presupuesto.</t>
  </si>
  <si>
    <t>Dirección Financiera y Subsecretaría de Gestión Institucional</t>
  </si>
  <si>
    <t>Piloto de Indice de Transparencia  realizado</t>
  </si>
  <si>
    <t xml:space="preserve">Pilotaje realizado </t>
  </si>
  <si>
    <t>No programada</t>
  </si>
  <si>
    <t>Indice de transparencia de la SDG</t>
  </si>
  <si>
    <t>Reporte indice de Transparencia</t>
  </si>
  <si>
    <t>Subsecretaría de Gestión Institucional</t>
  </si>
  <si>
    <t>Reportar cuatro (4) seguimientos a la implementación de la PPDTINTC</t>
  </si>
  <si>
    <t>Implementación del PPDTINTC</t>
  </si>
  <si>
    <t>Seguimiento al PPDTINTC</t>
  </si>
  <si>
    <t>seguimiento al PPDTINTC</t>
  </si>
  <si>
    <t>Página web SDG: publicación de los reportes</t>
  </si>
  <si>
    <t>Seguimiento al Reporte de las dependencias</t>
  </si>
  <si>
    <t>Realizar la calibración y mantenimiento al 100% de los push de los 56 sanitarios,  orinales y 60 lavamanos del edificio bicentenario.</t>
  </si>
  <si>
    <t>Calibración y mantenimiento push de sanitarios, orinales y lavamanos</t>
  </si>
  <si>
    <t>(Numero de push de  sanitarios, orinales y lavamanos del edificio bicentenario calibrados/Numero de push de  sanitarios, orinales y lavamanos del edificio bicentenario programados)*100</t>
  </si>
  <si>
    <t>Calibración y mantenimiento Push</t>
  </si>
  <si>
    <t>reporte de mantenimiento de instalaciones sanitarias</t>
  </si>
  <si>
    <t>Certificación emitida por Oficina Asesora de Planeación - equipo de Planeación Institucional y registro fotográfico</t>
  </si>
  <si>
    <t>Dirección Administrativa</t>
  </si>
  <si>
    <t>Informe de mantenimiento de instalaciones</t>
  </si>
  <si>
    <t>Instalar un (1) tanque de 500 litros en la bodega del 7 de agosto para recolección de aguas lluvias y posterior uso de esta en los baños.</t>
  </si>
  <si>
    <t>Instalación tanque 500 litros</t>
  </si>
  <si>
    <t>reporte de mantenimiento de instalaciones</t>
  </si>
  <si>
    <t>Instalar un (1) reductor de caudal en las llaves de las piletas de los cuartos de aseo de la casa ubicada en la calle 46 con carrera 14 donde actualmente funciona la (DGAEP), Lavamanos: 55, Sanitarios: 57
Orinales: 26, Reductores 1.</t>
  </si>
  <si>
    <t>Instalación reductores de caudal</t>
  </si>
  <si>
    <t>Instalación reductor</t>
  </si>
  <si>
    <t>Realizar tres (3) ejercicios de depuración de inventarios de conformidad con lo establecido en la Resolución DDC- 000001 de 2019 y la Resolución 1519 del 20 de noviembre de 2019, o normas que las sustituyan.</t>
  </si>
  <si>
    <t>Depuración de Inventarios</t>
  </si>
  <si>
    <t>Suma de ejercicios de depuración realizados</t>
  </si>
  <si>
    <t>3 ejercicios de depuración en la vigencia 2020</t>
  </si>
  <si>
    <t>Ejercicios de Depuración de Inventarios</t>
  </si>
  <si>
    <t>Informe Depuración de Inventarios</t>
  </si>
  <si>
    <t>Resoluciones de baja de bienes.</t>
  </si>
  <si>
    <t>Archivo Dirección Administrativa</t>
  </si>
  <si>
    <t>Total metas procesos (80%)</t>
  </si>
  <si>
    <t>Total metas transversales (20%)</t>
  </si>
  <si>
    <t xml:space="preserve">Total plan de gestión </t>
  </si>
  <si>
    <t>Objetivo Estrategico</t>
  </si>
  <si>
    <t>Fomentar la gestión del conocimiento y la innovación para agilizar la comunicación con el ciudadano, la prestación de trámites y servicios, y garantizar la toma de decisiones con base en evidencia.</t>
  </si>
  <si>
    <t>Promover una ciudadanía activa y responsable, propiciando espacios de participación, formación y diálogo con mayor inteligencia colectiva y conciencia común, donde las nuevas ciudadanías se sientan vinculadas e identificadas con el Gobierno Distrital.</t>
  </si>
  <si>
    <t>Retadora (Mejora)</t>
  </si>
  <si>
    <t>Implementar estrategias de Gobierno Abierto y transparencia, haciendo uso de herramientas de las TIC para su divulgación, como parte del fortalecimiento de la relación entre la ciudadanía y el gobierno.</t>
  </si>
  <si>
    <t>Decreciente</t>
  </si>
  <si>
    <t>Efectividad</t>
  </si>
  <si>
    <t>Realizar acciones enfocadas al fortalecimiento de la gobernabilidad democrática local.</t>
  </si>
  <si>
    <t>Sostenibilidad del sistema de gestión</t>
  </si>
  <si>
    <t>Brindar atención oportuna y de calidad a los diferentes sectores poblacionales, generando relaciones de confianza y respeto por la diferencia.</t>
  </si>
  <si>
    <t>Fortalecer las relaciones de confianza con las corporaciones político-administrativas de elección popular y con la región, facilitando la aprobación de iniciativas que permitan atender las demandas ciudadanas.</t>
  </si>
  <si>
    <t>Porcentaje de avance en la contratación de las necesidades incorporadas en el PAA.</t>
  </si>
  <si>
    <t>Realizar un piloto de medición del Indice de Transparencia de Bogotá 2020-2021.</t>
  </si>
  <si>
    <t>Indice de transparencia SDG</t>
  </si>
  <si>
    <t>Reporte de medición de transparencia de la SDG</t>
  </si>
  <si>
    <t xml:space="preserve">Número de seguimientos al plan de acción de ITB realizados/Número total de acciones programadas en el plan de acción de ITB </t>
  </si>
  <si>
    <t>Liquidar o liberar el 90% de los contratos  identificados en la línea base de contratos.</t>
  </si>
  <si>
    <t>(Número de alertas realizadas durante la vigencia/número de alertas programadas en la vigencia)*100</t>
  </si>
  <si>
    <t>Enviar bimestralmente alertas a la supervisión sobre el estado de vencimiento de los contratos suscritos en la vigencia 2022.</t>
  </si>
  <si>
    <t>Seguimiento Plan Anual de Adquisiciones 2022</t>
  </si>
  <si>
    <t>Suma número de tanques instalados</t>
  </si>
  <si>
    <t>Instalación de tanque</t>
  </si>
  <si>
    <t>(Numero de reductores de caudal instalados/Numero de reductores de caudales programados)*100</t>
  </si>
  <si>
    <r>
      <rPr>
        <b/>
        <sz val="11"/>
        <color indexed="8"/>
        <rFont val="Calibri Light"/>
        <family val="2"/>
      </rPr>
      <t xml:space="preserve">Código Formato: </t>
    </r>
    <r>
      <rPr>
        <sz val="11"/>
        <color indexed="8"/>
        <rFont val="Calibri Light"/>
        <family val="2"/>
      </rPr>
      <t xml:space="preserve">PLE-PIN-F017
</t>
    </r>
    <r>
      <rPr>
        <b/>
        <sz val="11"/>
        <color indexed="8"/>
        <rFont val="Calibri Light"/>
        <family val="2"/>
      </rPr>
      <t>Versión: 5</t>
    </r>
    <r>
      <rPr>
        <sz val="11"/>
        <color indexed="8"/>
        <rFont val="Calibri Light"/>
        <family val="2"/>
      </rPr>
      <t xml:space="preserve">
</t>
    </r>
    <r>
      <rPr>
        <b/>
        <sz val="11"/>
        <color indexed="8"/>
        <rFont val="Calibri Light"/>
        <family val="2"/>
      </rPr>
      <t xml:space="preserve">Vigencia desde: </t>
    </r>
    <r>
      <rPr>
        <sz val="11"/>
        <color indexed="8"/>
        <rFont val="Calibri Light"/>
        <family val="2"/>
      </rPr>
      <t xml:space="preserve">
</t>
    </r>
    <r>
      <rPr>
        <b/>
        <sz val="11"/>
        <color indexed="8"/>
        <rFont val="Calibri Light"/>
        <family val="2"/>
      </rPr>
      <t>Caso HOLA: xxx</t>
    </r>
  </si>
  <si>
    <t>T1</t>
  </si>
  <si>
    <t>Obtener una calificación semestral del 80% en la medición de desempeño ambiental, de acuerdo a los parámetros establecidos en la herramienta construida por la OAP</t>
  </si>
  <si>
    <t>Criteros ambientales</t>
  </si>
  <si>
    <t>Número de criterios ambientales cumplidos / Total de criterios ambientales establecidos * 100</t>
  </si>
  <si>
    <t>Porcentaje de buenas prácticas ambientales implementadas</t>
  </si>
  <si>
    <t>Herramienta Oficina Asesora de Planeación</t>
  </si>
  <si>
    <t>Aplicación de la meta: dependencias del proceso.
Reporte de la meta: Oficina Asesora de Planeación</t>
  </si>
  <si>
    <t>Listas de chequeo al cumplimiento de criterios ambientales remitidos por la OAP</t>
  </si>
  <si>
    <t>T2</t>
  </si>
  <si>
    <t>Actualizar el 100% los documentos del proceso conforme al plan de trabajo definido.</t>
  </si>
  <si>
    <t>Actualización documental</t>
  </si>
  <si>
    <t>Número de documentos actualizados del proceso / Número de documentos programados a actualizar en el plan de trabajo *100</t>
  </si>
  <si>
    <t xml:space="preserve">Documentos con actualización en el LMD </t>
  </si>
  <si>
    <t xml:space="preserve">Casos Hola de actualización generados
Listado Maestro de Documentos 
Matiz </t>
  </si>
  <si>
    <t>MATIZ publicacion del Procedimiento formalizado en el MIPG</t>
  </si>
  <si>
    <t>T3</t>
  </si>
  <si>
    <t>Participar del 100% de las capacitaciones que se realicen en gestión de riesgos, planes de mejora, y sistema de gestión institucional</t>
  </si>
  <si>
    <t>Partipación en capacitaciones</t>
  </si>
  <si>
    <t>Número de capacitaciones en las que se participó/ Número de capacitaciones convocadas *100</t>
  </si>
  <si>
    <t>Capacitaciones realizadas</t>
  </si>
  <si>
    <t>Registros de participación</t>
  </si>
  <si>
    <t>Listado de asistencia
Video de la reunión
Presentación</t>
  </si>
  <si>
    <t>Carpeta compartida de registros de asistencia  - OAP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</si>
</sst>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0" x14ac:knownFonts="1">
    <font>
      <sz val="11"/>
      <color theme="1"/>
      <name val="Calibri"/>
      <family val="2"/>
      <scheme val="minor"/>
    </font>
    <font>
      <sz val="11"/>
      <color indexed="8"/>
      <name val="Calibri Light"/>
      <family val="2"/>
    </font>
    <font>
      <b/>
      <sz val="11"/>
      <color indexed="8"/>
      <name val="Calibri Light"/>
      <family val="2"/>
    </font>
    <font>
      <b/>
      <sz val="14"/>
      <color indexed="8"/>
      <name val="Calibri Light"/>
      <family val="2"/>
    </font>
    <font>
      <b/>
      <sz val="9"/>
      <color indexed="81"/>
      <name val="Tahoma"/>
      <family val="2"/>
    </font>
    <font>
      <sz val="10"/>
      <name val="Arial"/>
      <family val="2"/>
    </font>
    <font>
      <sz val="11"/>
      <name val="Calibri Light"/>
      <family val="2"/>
    </font>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2"/>
      <color theme="1"/>
      <name val="Calibri Light"/>
      <family val="2"/>
      <scheme val="major"/>
    </font>
    <font>
      <sz val="9"/>
      <color rgb="FF323130"/>
      <name val="Segoe UI"/>
      <family val="2"/>
    </font>
    <font>
      <u/>
      <sz val="11"/>
      <color theme="10"/>
      <name val="Calibri"/>
      <family val="2"/>
      <scheme val="minor"/>
    </font>
    <font>
      <u/>
      <sz val="11"/>
      <color theme="11"/>
      <name val="Calibri"/>
      <family val="2"/>
      <scheme val="minor"/>
    </font>
    <font>
      <sz val="10"/>
      <color rgb="FF0070C0"/>
      <name val="Calibri Light"/>
      <family val="2"/>
      <scheme val="major"/>
    </font>
  </fonts>
  <fills count="10">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style="thin">
        <color indexed="64"/>
      </right>
      <top/>
      <bottom style="thin">
        <color indexed="64"/>
      </bottom>
      <diagonal/>
    </border>
  </borders>
  <cellStyleXfs count="10">
    <xf numFmtId="0" fontId="0" fillId="0" borderId="0"/>
    <xf numFmtId="41" fontId="7" fillId="0" borderId="0" applyFont="0" applyFill="0" applyBorder="0" applyAlignment="0" applyProtection="0"/>
    <xf numFmtId="0" fontId="5" fillId="0" borderId="0"/>
    <xf numFmtId="9" fontId="7"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12">
    <xf numFmtId="0" fontId="0" fillId="0" borderId="0" xfId="0"/>
    <xf numFmtId="0" fontId="8" fillId="0" borderId="0" xfId="0" applyFont="1" applyAlignment="1">
      <alignment wrapText="1"/>
    </xf>
    <xf numFmtId="0" fontId="9" fillId="2" borderId="1" xfId="0" applyFont="1" applyFill="1" applyBorder="1" applyAlignment="1">
      <alignment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0" fillId="0" borderId="1" xfId="0" applyFont="1" applyBorder="1" applyAlignment="1">
      <alignment horizontal="left" vertical="top" wrapText="1"/>
    </xf>
    <xf numFmtId="0" fontId="8" fillId="0" borderId="0" xfId="0" applyFont="1" applyAlignment="1">
      <alignment vertical="center" wrapText="1"/>
    </xf>
    <xf numFmtId="0" fontId="11" fillId="0" borderId="0" xfId="0" applyFont="1" applyAlignment="1">
      <alignment wrapText="1"/>
    </xf>
    <xf numFmtId="0" fontId="12" fillId="9" borderId="1" xfId="0" applyFont="1" applyFill="1" applyBorder="1" applyAlignment="1">
      <alignment wrapText="1"/>
    </xf>
    <xf numFmtId="0" fontId="13" fillId="9" borderId="1" xfId="0" applyFont="1" applyFill="1" applyBorder="1" applyAlignment="1">
      <alignment wrapText="1"/>
    </xf>
    <xf numFmtId="9" fontId="12" fillId="9" borderId="1" xfId="3" applyFont="1" applyFill="1" applyBorder="1" applyAlignment="1">
      <alignment wrapText="1"/>
    </xf>
    <xf numFmtId="0" fontId="12" fillId="0" borderId="0" xfId="0" applyFont="1" applyAlignment="1">
      <alignment wrapText="1"/>
    </xf>
    <xf numFmtId="0" fontId="11" fillId="2" borderId="1" xfId="0" applyFont="1" applyFill="1" applyBorder="1" applyAlignment="1">
      <alignment wrapText="1"/>
    </xf>
    <xf numFmtId="0" fontId="14" fillId="2" borderId="1" xfId="0" applyFont="1" applyFill="1" applyBorder="1" applyAlignment="1">
      <alignment wrapText="1"/>
    </xf>
    <xf numFmtId="9" fontId="14" fillId="2" borderId="1" xfId="0" applyNumberFormat="1" applyFont="1" applyFill="1" applyBorder="1" applyAlignment="1">
      <alignment wrapText="1"/>
    </xf>
    <xf numFmtId="0" fontId="15" fillId="2" borderId="1" xfId="0" applyFont="1" applyFill="1" applyBorder="1"/>
    <xf numFmtId="9" fontId="15" fillId="2" borderId="1" xfId="3" applyFont="1" applyFill="1" applyBorder="1" applyAlignment="1">
      <alignment wrapText="1"/>
    </xf>
    <xf numFmtId="9" fontId="15" fillId="2" borderId="1" xfId="3" applyFont="1" applyFill="1" applyBorder="1" applyAlignment="1">
      <alignment horizontal="right" wrapText="1"/>
    </xf>
    <xf numFmtId="9" fontId="14" fillId="2" borderId="1" xfId="0" applyNumberFormat="1" applyFont="1" applyFill="1" applyBorder="1" applyAlignment="1">
      <alignment horizontal="right" wrapText="1"/>
    </xf>
    <xf numFmtId="9" fontId="12" fillId="9" borderId="1" xfId="3" applyFont="1" applyFill="1" applyBorder="1" applyAlignment="1">
      <alignment horizontal="right" wrapText="1"/>
    </xf>
    <xf numFmtId="0" fontId="9" fillId="9" borderId="1" xfId="0" applyFont="1" applyFill="1" applyBorder="1" applyAlignment="1">
      <alignment horizontal="center" vertical="center" wrapText="1"/>
    </xf>
    <xf numFmtId="0" fontId="16" fillId="0" borderId="0" xfId="0" applyFont="1"/>
    <xf numFmtId="0" fontId="0" fillId="2" borderId="1" xfId="0" applyFill="1" applyBorder="1" applyAlignment="1">
      <alignment horizontal="center" vertical="center" wrapText="1"/>
    </xf>
    <xf numFmtId="0" fontId="0" fillId="2" borderId="1" xfId="0" applyFill="1" applyBorder="1"/>
    <xf numFmtId="0" fontId="0" fillId="0" borderId="1" xfId="0" applyBorder="1"/>
    <xf numFmtId="0" fontId="8" fillId="0" borderId="1" xfId="0" applyFont="1" applyBorder="1" applyAlignment="1">
      <alignment horizontal="center" vertical="center" wrapText="1"/>
    </xf>
    <xf numFmtId="0" fontId="15" fillId="2" borderId="1" xfId="0" applyFont="1" applyFill="1" applyBorder="1" applyAlignment="1">
      <alignment wrapText="1"/>
    </xf>
    <xf numFmtId="9" fontId="13" fillId="9" borderId="1" xfId="0" applyNumberFormat="1" applyFont="1" applyFill="1" applyBorder="1" applyAlignment="1">
      <alignment wrapText="1"/>
    </xf>
    <xf numFmtId="1" fontId="10" fillId="0" borderId="1" xfId="0" applyNumberFormat="1" applyFont="1" applyBorder="1" applyAlignment="1">
      <alignment horizontal="left" vertical="top" wrapText="1"/>
    </xf>
    <xf numFmtId="9" fontId="10" fillId="0" borderId="1" xfId="0" applyNumberFormat="1" applyFont="1" applyBorder="1" applyAlignment="1">
      <alignment horizontal="left" vertical="top" wrapText="1"/>
    </xf>
    <xf numFmtId="9" fontId="10" fillId="0" borderId="1" xfId="3" applyFont="1" applyBorder="1" applyAlignment="1">
      <alignment horizontal="left" vertical="top" wrapText="1"/>
    </xf>
    <xf numFmtId="9" fontId="10" fillId="0" borderId="1" xfId="3" applyFont="1" applyBorder="1" applyAlignment="1">
      <alignment horizontal="right" vertical="top" wrapText="1"/>
    </xf>
    <xf numFmtId="1" fontId="10" fillId="0" borderId="1" xfId="0" applyNumberFormat="1" applyFont="1" applyBorder="1" applyAlignment="1">
      <alignment horizontal="right" vertical="top" wrapText="1"/>
    </xf>
    <xf numFmtId="10" fontId="10" fillId="0" borderId="1" xfId="3" applyNumberFormat="1" applyFont="1" applyBorder="1" applyAlignment="1">
      <alignment horizontal="left" vertical="top" wrapText="1"/>
    </xf>
    <xf numFmtId="0" fontId="10" fillId="0" borderId="5" xfId="0" applyFont="1" applyBorder="1" applyAlignment="1" applyProtection="1">
      <alignment horizontal="left" vertical="top" wrapText="1"/>
      <protection hidden="1"/>
    </xf>
    <xf numFmtId="10" fontId="10" fillId="0" borderId="1" xfId="0" applyNumberFormat="1" applyFont="1" applyBorder="1" applyAlignment="1">
      <alignment horizontal="left" vertical="top" wrapText="1"/>
    </xf>
    <xf numFmtId="9" fontId="10" fillId="0" borderId="1" xfId="3" applyFont="1" applyFill="1" applyBorder="1" applyAlignment="1">
      <alignment horizontal="left" vertical="top" wrapText="1"/>
    </xf>
    <xf numFmtId="9" fontId="10" fillId="0" borderId="1" xfId="3" applyFont="1" applyFill="1" applyBorder="1" applyAlignment="1">
      <alignment horizontal="right" vertical="top" wrapText="1"/>
    </xf>
    <xf numFmtId="9" fontId="10" fillId="0" borderId="1" xfId="0" applyNumberFormat="1" applyFont="1" applyBorder="1" applyAlignment="1">
      <alignment horizontal="center" vertical="top" wrapText="1"/>
    </xf>
    <xf numFmtId="1" fontId="10" fillId="0" borderId="1" xfId="0" applyNumberFormat="1" applyFont="1" applyBorder="1" applyAlignment="1">
      <alignment horizontal="center" vertical="top" wrapText="1"/>
    </xf>
    <xf numFmtId="0" fontId="10" fillId="0" borderId="1" xfId="0" applyFont="1" applyBorder="1" applyAlignment="1">
      <alignment horizontal="right" vertical="top" wrapText="1"/>
    </xf>
    <xf numFmtId="9" fontId="10" fillId="0" borderId="1" xfId="3" applyFont="1" applyBorder="1" applyAlignment="1">
      <alignment horizontal="center" vertical="top" wrapText="1"/>
    </xf>
    <xf numFmtId="0" fontId="10" fillId="0" borderId="0" xfId="0" applyFont="1" applyAlignment="1">
      <alignment horizontal="left" vertical="top" wrapText="1"/>
    </xf>
    <xf numFmtId="1" fontId="10" fillId="0" borderId="1" xfId="3" applyNumberFormat="1" applyFont="1" applyBorder="1" applyAlignment="1">
      <alignment horizontal="right" vertical="top" wrapText="1"/>
    </xf>
    <xf numFmtId="1" fontId="10" fillId="0" borderId="1" xfId="3" applyNumberFormat="1" applyFont="1" applyBorder="1" applyAlignment="1">
      <alignment horizontal="left" vertical="top" wrapText="1"/>
    </xf>
    <xf numFmtId="10" fontId="10" fillId="0" borderId="1" xfId="3" applyNumberFormat="1" applyFont="1" applyFill="1" applyBorder="1" applyAlignment="1">
      <alignment horizontal="left" vertical="top" wrapText="1"/>
    </xf>
    <xf numFmtId="9" fontId="10" fillId="0" borderId="1" xfId="3" applyFont="1" applyFill="1" applyBorder="1" applyAlignment="1">
      <alignment horizontal="center" vertical="top" wrapText="1"/>
    </xf>
    <xf numFmtId="0" fontId="10" fillId="0" borderId="1" xfId="0" applyFont="1" applyBorder="1" applyAlignment="1" applyProtection="1">
      <alignment horizontal="left" vertical="top" wrapText="1"/>
      <protection hidden="1"/>
    </xf>
    <xf numFmtId="41" fontId="10" fillId="0" borderId="1" xfId="1" applyFont="1" applyFill="1" applyBorder="1" applyAlignment="1" applyProtection="1">
      <alignment horizontal="right" vertical="top" wrapText="1"/>
      <protection hidden="1"/>
    </xf>
    <xf numFmtId="41" fontId="10" fillId="0" borderId="1" xfId="1" applyFont="1" applyBorder="1" applyAlignment="1" applyProtection="1">
      <alignment horizontal="right" vertical="top" wrapText="1"/>
      <protection hidden="1"/>
    </xf>
    <xf numFmtId="0" fontId="10" fillId="0" borderId="7" xfId="0" applyFont="1" applyBorder="1" applyAlignment="1" applyProtection="1">
      <alignment horizontal="left" vertical="top" wrapText="1"/>
      <protection hidden="1"/>
    </xf>
    <xf numFmtId="1" fontId="10" fillId="0" borderId="1" xfId="3" applyNumberFormat="1" applyFont="1" applyFill="1" applyBorder="1" applyAlignment="1" applyProtection="1">
      <alignment horizontal="right" vertical="top" wrapText="1"/>
      <protection hidden="1"/>
    </xf>
    <xf numFmtId="9" fontId="10" fillId="0" borderId="1" xfId="0" applyNumberFormat="1" applyFont="1" applyBorder="1" applyAlignment="1" applyProtection="1">
      <alignment horizontal="left" vertical="top" wrapText="1"/>
      <protection hidden="1"/>
    </xf>
    <xf numFmtId="1" fontId="10" fillId="0" borderId="6" xfId="0" applyNumberFormat="1" applyFont="1" applyBorder="1" applyAlignment="1" applyProtection="1">
      <alignment horizontal="right" vertical="top" wrapText="1"/>
      <protection hidden="1"/>
    </xf>
    <xf numFmtId="1" fontId="10" fillId="0" borderId="1" xfId="3" applyNumberFormat="1" applyFont="1" applyFill="1" applyBorder="1" applyAlignment="1">
      <alignment horizontal="right" vertical="top" wrapText="1"/>
    </xf>
    <xf numFmtId="0" fontId="9" fillId="0" borderId="0" xfId="0" applyFont="1" applyAlignment="1">
      <alignment vertical="center" wrapText="1"/>
    </xf>
    <xf numFmtId="0" fontId="10" fillId="0" borderId="1" xfId="0" applyFont="1" applyBorder="1" applyAlignment="1">
      <alignment horizontal="center" vertical="top" wrapText="1"/>
    </xf>
    <xf numFmtId="0" fontId="9" fillId="7" borderId="5"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left" vertical="top" wrapText="1"/>
    </xf>
    <xf numFmtId="0" fontId="8" fillId="0" borderId="1" xfId="0" applyFont="1" applyBorder="1" applyAlignment="1">
      <alignment horizontal="left" vertical="top"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9" borderId="1" xfId="0" applyFont="1" applyFill="1" applyBorder="1" applyAlignment="1">
      <alignment horizontal="center" vertical="center" wrapText="1"/>
    </xf>
    <xf numFmtId="0" fontId="9" fillId="2" borderId="1" xfId="0" applyFont="1" applyFill="1" applyBorder="1" applyAlignment="1">
      <alignment horizontal="center" wrapText="1"/>
    </xf>
    <xf numFmtId="0" fontId="8" fillId="0" borderId="1" xfId="0" applyFont="1" applyBorder="1" applyAlignment="1">
      <alignment horizontal="justify"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3" xfId="0" applyFont="1" applyFill="1" applyBorder="1" applyAlignment="1">
      <alignment horizontal="left" vertical="center" wrapText="1"/>
    </xf>
    <xf numFmtId="0" fontId="19" fillId="0" borderId="15" xfId="0" applyFont="1" applyBorder="1" applyAlignment="1" applyProtection="1">
      <alignment horizontal="center" vertical="center" wrapText="1"/>
      <protection hidden="1"/>
    </xf>
    <xf numFmtId="0" fontId="19" fillId="0" borderId="15" xfId="0" applyFont="1" applyBorder="1" applyAlignment="1" applyProtection="1">
      <alignment horizontal="left" vertical="center" wrapText="1"/>
      <protection hidden="1"/>
    </xf>
    <xf numFmtId="0" fontId="19" fillId="0" borderId="1" xfId="0" applyFont="1" applyBorder="1" applyAlignment="1">
      <alignment horizontal="left" vertical="top" wrapText="1"/>
    </xf>
    <xf numFmtId="0" fontId="19" fillId="8" borderId="15" xfId="0" applyFont="1" applyFill="1" applyBorder="1" applyAlignment="1" applyProtection="1">
      <alignment horizontal="left" vertical="center" wrapText="1"/>
      <protection hidden="1"/>
    </xf>
    <xf numFmtId="9" fontId="19" fillId="8" borderId="1" xfId="0" applyNumberFormat="1" applyFont="1" applyFill="1" applyBorder="1" applyAlignment="1" applyProtection="1">
      <alignment horizontal="center" vertical="center" wrapText="1"/>
      <protection hidden="1"/>
    </xf>
    <xf numFmtId="0" fontId="19" fillId="0" borderId="1" xfId="0" applyFont="1" applyBorder="1" applyAlignment="1" applyProtection="1">
      <alignment horizontal="left" vertical="center" wrapText="1"/>
      <protection hidden="1"/>
    </xf>
    <xf numFmtId="0" fontId="19" fillId="0" borderId="10" xfId="0" applyFont="1" applyBorder="1" applyAlignment="1" applyProtection="1">
      <alignment horizontal="left" vertical="center" wrapText="1"/>
      <protection hidden="1"/>
    </xf>
    <xf numFmtId="1" fontId="19" fillId="0" borderId="1" xfId="0" applyNumberFormat="1" applyFont="1" applyBorder="1" applyAlignment="1">
      <alignment horizontal="right" vertical="top" wrapText="1"/>
    </xf>
    <xf numFmtId="9" fontId="19" fillId="0" borderId="1" xfId="3" applyFont="1" applyBorder="1" applyAlignment="1">
      <alignment horizontal="center" vertical="top" wrapText="1"/>
    </xf>
    <xf numFmtId="9" fontId="19" fillId="0" borderId="1" xfId="3" applyFont="1" applyBorder="1" applyAlignment="1">
      <alignment horizontal="right" vertical="top" wrapText="1"/>
    </xf>
    <xf numFmtId="0" fontId="19" fillId="0" borderId="1" xfId="0" applyFont="1" applyBorder="1" applyAlignment="1">
      <alignment horizontal="right" vertical="top" wrapText="1"/>
    </xf>
    <xf numFmtId="0" fontId="19" fillId="0" borderId="0" xfId="0" applyFont="1" applyAlignment="1">
      <alignment wrapText="1"/>
    </xf>
    <xf numFmtId="0" fontId="19" fillId="0" borderId="1" xfId="0" applyFont="1" applyBorder="1" applyAlignment="1" applyProtection="1">
      <alignment horizontal="center" vertical="center" wrapText="1"/>
      <protection hidden="1"/>
    </xf>
    <xf numFmtId="0" fontId="19" fillId="8" borderId="1" xfId="0" applyFont="1" applyFill="1" applyBorder="1" applyAlignment="1" applyProtection="1">
      <alignment horizontal="left" vertical="center" wrapText="1"/>
      <protection hidden="1"/>
    </xf>
    <xf numFmtId="9" fontId="19" fillId="8" borderId="1" xfId="3" applyFont="1" applyFill="1" applyBorder="1" applyAlignment="1" applyProtection="1">
      <alignment horizontal="center" vertical="center" wrapText="1"/>
      <protection hidden="1"/>
    </xf>
    <xf numFmtId="0" fontId="19" fillId="0" borderId="5" xfId="0" applyFont="1" applyBorder="1" applyAlignment="1" applyProtection="1">
      <alignment horizontal="left" vertical="center" wrapText="1"/>
      <protection hidden="1"/>
    </xf>
  </cellXfs>
  <cellStyles count="10">
    <cellStyle name="Hipervínculo" xfId="8" builtinId="8" hidden="1"/>
    <cellStyle name="Hipervínculo" xfId="6" builtinId="8" hidden="1"/>
    <cellStyle name="Hipervínculo" xfId="4" builtinId="8" hidden="1"/>
    <cellStyle name="Hipervínculo visitado" xfId="9" builtinId="9" hidden="1"/>
    <cellStyle name="Hipervínculo visitado" xfId="7" builtinId="9" hidden="1"/>
    <cellStyle name="Hipervínculo visitado" xfId="5" builtinId="9" hidden="1"/>
    <cellStyle name="Millares [0]" xfId="1" builtinId="6"/>
    <cellStyle name="Normal" xfId="0" builtinId="0"/>
    <cellStyle name="Normal 2" xfId="2" xr:uid="{00000000-0005-0000-0000-000008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85725</xdr:rowOff>
    </xdr:from>
    <xdr:to>
      <xdr:col>2</xdr:col>
      <xdr:colOff>257175</xdr:colOff>
      <xdr:row>0</xdr:row>
      <xdr:rowOff>809625</xdr:rowOff>
    </xdr:to>
    <xdr:pic>
      <xdr:nvPicPr>
        <xdr:cNvPr id="1072" name="Imagen 1">
          <a:extLst>
            <a:ext uri="{FF2B5EF4-FFF2-40B4-BE49-F238E27FC236}">
              <a16:creationId xmlns:a16="http://schemas.microsoft.com/office/drawing/2014/main" id="{D9EA6889-2979-4DA7-95F0-9F6B6D44A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5725"/>
          <a:ext cx="227647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37"/>
  <sheetViews>
    <sheetView tabSelected="1" workbookViewId="0">
      <selection activeCell="D30" sqref="D30"/>
    </sheetView>
  </sheetViews>
  <sheetFormatPr baseColWidth="10" defaultColWidth="10.85546875" defaultRowHeight="15" x14ac:dyDescent="0.25"/>
  <cols>
    <col min="1" max="1" width="7" style="1" customWidth="1"/>
    <col min="2" max="2" width="25.42578125" style="1" customWidth="1"/>
    <col min="3" max="3" width="8" style="1" customWidth="1"/>
    <col min="4" max="4" width="44.28515625" style="1" bestFit="1" customWidth="1"/>
    <col min="5" max="5" width="10.85546875" style="1" customWidth="1"/>
    <col min="6" max="6" width="15.85546875" style="1" customWidth="1"/>
    <col min="7" max="7" width="23.42578125" style="1" customWidth="1"/>
    <col min="8" max="8" width="14.42578125" style="1" customWidth="1"/>
    <col min="9" max="9" width="18.42578125" style="1" customWidth="1"/>
    <col min="10" max="10" width="15.85546875" style="1" customWidth="1"/>
    <col min="11" max="13" width="7.28515625" style="1" customWidth="1"/>
    <col min="14" max="14" width="11" style="1" customWidth="1"/>
    <col min="15" max="15" width="20.85546875" style="1" customWidth="1"/>
    <col min="16" max="18" width="17.85546875" style="1" customWidth="1"/>
    <col min="19" max="19" width="22.85546875" style="1" customWidth="1"/>
    <col min="20" max="20" width="17.85546875" style="1" customWidth="1"/>
    <col min="21" max="21" width="19.85546875" style="1" customWidth="1"/>
    <col min="22" max="23" width="16.42578125" style="1" customWidth="1"/>
    <col min="24" max="24" width="31.28515625" style="1" customWidth="1"/>
    <col min="25" max="28" width="16.42578125" style="1" customWidth="1"/>
    <col min="29" max="29" width="39.28515625" style="1" customWidth="1"/>
    <col min="30" max="30" width="22.85546875" style="1" customWidth="1"/>
    <col min="31" max="31" width="21.28515625" style="1" customWidth="1"/>
    <col min="32" max="33" width="16.42578125" style="1" customWidth="1"/>
    <col min="34" max="34" width="40.42578125" style="1" customWidth="1"/>
    <col min="35" max="35" width="21.42578125" style="1" customWidth="1"/>
    <col min="36" max="36" width="18.85546875" style="1" customWidth="1"/>
    <col min="37" max="38" width="16.42578125" style="1" customWidth="1"/>
    <col min="39" max="39" width="29.28515625" style="1" customWidth="1"/>
    <col min="40" max="40" width="21" style="1" customWidth="1"/>
    <col min="41" max="41" width="19.42578125" style="1" customWidth="1"/>
    <col min="42" max="42" width="16.42578125" style="1" customWidth="1"/>
    <col min="43" max="43" width="21.42578125" style="1" customWidth="1"/>
    <col min="44" max="44" width="40.7109375" style="1" customWidth="1"/>
    <col min="45" max="16384" width="10.85546875" style="1"/>
  </cols>
  <sheetData>
    <row r="1" spans="1:44" ht="70.5" customHeight="1" x14ac:dyDescent="0.25">
      <c r="A1" s="75" t="s">
        <v>0</v>
      </c>
      <c r="B1" s="76"/>
      <c r="C1" s="76"/>
      <c r="D1" s="76"/>
      <c r="E1" s="76"/>
      <c r="F1" s="76"/>
      <c r="G1" s="76"/>
      <c r="H1" s="76"/>
      <c r="I1" s="76"/>
      <c r="J1" s="76"/>
      <c r="K1" s="77" t="s">
        <v>168</v>
      </c>
      <c r="L1" s="78"/>
      <c r="M1" s="78"/>
      <c r="N1" s="78"/>
      <c r="O1" s="78"/>
    </row>
    <row r="2" spans="1:44" s="10" customFormat="1" ht="23.45" customHeight="1" x14ac:dyDescent="0.25">
      <c r="A2" s="85" t="s">
        <v>1</v>
      </c>
      <c r="B2" s="86"/>
      <c r="C2" s="86"/>
      <c r="D2" s="86"/>
      <c r="E2" s="86"/>
      <c r="F2" s="86"/>
      <c r="G2" s="86"/>
      <c r="H2" s="86"/>
      <c r="I2" s="86"/>
      <c r="J2" s="86"/>
      <c r="K2" s="59"/>
      <c r="L2" s="59"/>
      <c r="M2" s="59"/>
      <c r="N2" s="59"/>
      <c r="O2" s="59"/>
    </row>
    <row r="3" spans="1:44" x14ac:dyDescent="0.25">
      <c r="D3" s="25"/>
    </row>
    <row r="4" spans="1:44" ht="29.1" customHeight="1" x14ac:dyDescent="0.25">
      <c r="A4" s="87" t="s">
        <v>2</v>
      </c>
      <c r="B4" s="88"/>
      <c r="C4" s="89"/>
      <c r="D4" s="79" t="s">
        <v>3</v>
      </c>
      <c r="E4" s="74" t="s">
        <v>4</v>
      </c>
      <c r="F4" s="74"/>
      <c r="G4" s="74"/>
      <c r="H4" s="74"/>
      <c r="I4" s="74"/>
      <c r="J4" s="74"/>
    </row>
    <row r="5" spans="1:44" x14ac:dyDescent="0.25">
      <c r="A5" s="90"/>
      <c r="B5" s="91"/>
      <c r="C5" s="92"/>
      <c r="D5" s="80"/>
      <c r="E5" s="2" t="s">
        <v>5</v>
      </c>
      <c r="F5" s="2" t="s">
        <v>6</v>
      </c>
      <c r="G5" s="83" t="s">
        <v>7</v>
      </c>
      <c r="H5" s="83"/>
      <c r="I5" s="83"/>
      <c r="J5" s="83"/>
    </row>
    <row r="6" spans="1:44" x14ac:dyDescent="0.25">
      <c r="A6" s="90"/>
      <c r="B6" s="91"/>
      <c r="C6" s="92"/>
      <c r="D6" s="80"/>
      <c r="E6" s="29">
        <v>1</v>
      </c>
      <c r="F6" s="29"/>
      <c r="G6" s="84" t="s">
        <v>8</v>
      </c>
      <c r="H6" s="84"/>
      <c r="I6" s="84"/>
      <c r="J6" s="84"/>
    </row>
    <row r="7" spans="1:44" x14ac:dyDescent="0.25">
      <c r="A7" s="90"/>
      <c r="B7" s="91"/>
      <c r="C7" s="92"/>
      <c r="D7" s="80"/>
      <c r="E7" s="29"/>
      <c r="F7" s="29"/>
      <c r="G7" s="84"/>
      <c r="H7" s="84"/>
      <c r="I7" s="84"/>
      <c r="J7" s="84"/>
    </row>
    <row r="8" spans="1:44" x14ac:dyDescent="0.25">
      <c r="A8" s="93"/>
      <c r="B8" s="94"/>
      <c r="C8" s="95"/>
      <c r="D8" s="81"/>
      <c r="E8" s="29"/>
      <c r="F8" s="29"/>
      <c r="G8" s="84"/>
      <c r="H8" s="84"/>
      <c r="I8" s="84"/>
      <c r="J8" s="84"/>
    </row>
    <row r="10" spans="1:44" s="10" customFormat="1" ht="22.5" customHeight="1" x14ac:dyDescent="0.25">
      <c r="A10" s="74" t="s">
        <v>9</v>
      </c>
      <c r="B10" s="74"/>
      <c r="C10" s="68" t="s">
        <v>10</v>
      </c>
      <c r="D10" s="69"/>
      <c r="E10" s="70"/>
      <c r="F10" s="82" t="s">
        <v>11</v>
      </c>
      <c r="G10" s="82"/>
      <c r="H10" s="82"/>
      <c r="I10" s="82"/>
      <c r="J10" s="82"/>
      <c r="K10" s="82"/>
      <c r="L10" s="82"/>
      <c r="M10" s="82"/>
      <c r="N10" s="82"/>
      <c r="O10" s="82"/>
      <c r="P10" s="82"/>
      <c r="Q10" s="68" t="s">
        <v>12</v>
      </c>
      <c r="R10" s="69"/>
      <c r="S10" s="69"/>
      <c r="T10" s="70"/>
      <c r="U10" s="64" t="s">
        <v>13</v>
      </c>
      <c r="V10" s="64"/>
      <c r="W10" s="64"/>
      <c r="X10" s="64"/>
      <c r="Y10" s="64"/>
      <c r="Z10" s="65" t="s">
        <v>13</v>
      </c>
      <c r="AA10" s="65"/>
      <c r="AB10" s="65"/>
      <c r="AC10" s="65"/>
      <c r="AD10" s="65"/>
      <c r="AE10" s="66" t="s">
        <v>13</v>
      </c>
      <c r="AF10" s="66"/>
      <c r="AG10" s="66"/>
      <c r="AH10" s="66"/>
      <c r="AI10" s="66"/>
      <c r="AJ10" s="67" t="s">
        <v>13</v>
      </c>
      <c r="AK10" s="67"/>
      <c r="AL10" s="67"/>
      <c r="AM10" s="67"/>
      <c r="AN10" s="67"/>
      <c r="AO10" s="61" t="s">
        <v>14</v>
      </c>
      <c r="AP10" s="62"/>
      <c r="AQ10" s="62"/>
      <c r="AR10" s="63"/>
    </row>
    <row r="11" spans="1:44" ht="14.45" customHeight="1" x14ac:dyDescent="0.25">
      <c r="A11" s="74"/>
      <c r="B11" s="74"/>
      <c r="C11" s="71"/>
      <c r="D11" s="72"/>
      <c r="E11" s="73"/>
      <c r="F11" s="82"/>
      <c r="G11" s="82"/>
      <c r="H11" s="82"/>
      <c r="I11" s="82"/>
      <c r="J11" s="82"/>
      <c r="K11" s="82"/>
      <c r="L11" s="82"/>
      <c r="M11" s="82"/>
      <c r="N11" s="82"/>
      <c r="O11" s="82"/>
      <c r="P11" s="82"/>
      <c r="Q11" s="71"/>
      <c r="R11" s="72"/>
      <c r="S11" s="72"/>
      <c r="T11" s="73"/>
      <c r="U11" s="64" t="s">
        <v>15</v>
      </c>
      <c r="V11" s="64"/>
      <c r="W11" s="64"/>
      <c r="X11" s="64"/>
      <c r="Y11" s="64"/>
      <c r="Z11" s="65" t="s">
        <v>16</v>
      </c>
      <c r="AA11" s="65"/>
      <c r="AB11" s="65"/>
      <c r="AC11" s="65"/>
      <c r="AD11" s="65"/>
      <c r="AE11" s="66" t="s">
        <v>17</v>
      </c>
      <c r="AF11" s="66"/>
      <c r="AG11" s="66"/>
      <c r="AH11" s="66"/>
      <c r="AI11" s="66"/>
      <c r="AJ11" s="67" t="s">
        <v>18</v>
      </c>
      <c r="AK11" s="67"/>
      <c r="AL11" s="67"/>
      <c r="AM11" s="67"/>
      <c r="AN11" s="67"/>
      <c r="AO11" s="61" t="s">
        <v>19</v>
      </c>
      <c r="AP11" s="62"/>
      <c r="AQ11" s="62"/>
      <c r="AR11" s="63"/>
    </row>
    <row r="12" spans="1:44" ht="60" x14ac:dyDescent="0.25">
      <c r="A12" s="3" t="s">
        <v>20</v>
      </c>
      <c r="B12" s="3" t="s">
        <v>21</v>
      </c>
      <c r="C12" s="3" t="s">
        <v>22</v>
      </c>
      <c r="D12" s="3" t="s">
        <v>23</v>
      </c>
      <c r="E12" s="3" t="s">
        <v>24</v>
      </c>
      <c r="F12" s="24" t="s">
        <v>25</v>
      </c>
      <c r="G12" s="24" t="s">
        <v>26</v>
      </c>
      <c r="H12" s="24" t="s">
        <v>27</v>
      </c>
      <c r="I12" s="24" t="s">
        <v>28</v>
      </c>
      <c r="J12" s="24" t="s">
        <v>29</v>
      </c>
      <c r="K12" s="24" t="s">
        <v>30</v>
      </c>
      <c r="L12" s="24" t="s">
        <v>31</v>
      </c>
      <c r="M12" s="24" t="s">
        <v>32</v>
      </c>
      <c r="N12" s="24" t="s">
        <v>33</v>
      </c>
      <c r="O12" s="24" t="s">
        <v>34</v>
      </c>
      <c r="P12" s="24" t="s">
        <v>35</v>
      </c>
      <c r="Q12" s="3" t="s">
        <v>36</v>
      </c>
      <c r="R12" s="3" t="s">
        <v>37</v>
      </c>
      <c r="S12" s="3" t="s">
        <v>38</v>
      </c>
      <c r="T12" s="3" t="s">
        <v>39</v>
      </c>
      <c r="U12" s="4" t="s">
        <v>40</v>
      </c>
      <c r="V12" s="4" t="s">
        <v>41</v>
      </c>
      <c r="W12" s="4" t="s">
        <v>42</v>
      </c>
      <c r="X12" s="4" t="s">
        <v>43</v>
      </c>
      <c r="Y12" s="4" t="s">
        <v>44</v>
      </c>
      <c r="Z12" s="5" t="s">
        <v>40</v>
      </c>
      <c r="AA12" s="5" t="s">
        <v>41</v>
      </c>
      <c r="AB12" s="5" t="s">
        <v>42</v>
      </c>
      <c r="AC12" s="5" t="s">
        <v>43</v>
      </c>
      <c r="AD12" s="5" t="s">
        <v>44</v>
      </c>
      <c r="AE12" s="6" t="s">
        <v>40</v>
      </c>
      <c r="AF12" s="6" t="s">
        <v>41</v>
      </c>
      <c r="AG12" s="6" t="s">
        <v>42</v>
      </c>
      <c r="AH12" s="6" t="s">
        <v>43</v>
      </c>
      <c r="AI12" s="6" t="s">
        <v>44</v>
      </c>
      <c r="AJ12" s="7" t="s">
        <v>40</v>
      </c>
      <c r="AK12" s="7" t="s">
        <v>41</v>
      </c>
      <c r="AL12" s="7" t="s">
        <v>42</v>
      </c>
      <c r="AM12" s="7" t="s">
        <v>43</v>
      </c>
      <c r="AN12" s="7" t="s">
        <v>44</v>
      </c>
      <c r="AO12" s="8" t="s">
        <v>40</v>
      </c>
      <c r="AP12" s="8" t="s">
        <v>41</v>
      </c>
      <c r="AQ12" s="8" t="s">
        <v>42</v>
      </c>
      <c r="AR12" s="8" t="s">
        <v>45</v>
      </c>
    </row>
    <row r="13" spans="1:44" s="46" customFormat="1" ht="105" x14ac:dyDescent="0.25">
      <c r="A13" s="9">
        <v>7</v>
      </c>
      <c r="B13" s="9" t="s">
        <v>46</v>
      </c>
      <c r="C13" s="60">
        <v>1</v>
      </c>
      <c r="D13" s="9" t="s">
        <v>161</v>
      </c>
      <c r="E13" s="9" t="s">
        <v>47</v>
      </c>
      <c r="F13" s="9" t="s">
        <v>48</v>
      </c>
      <c r="G13" s="9" t="s">
        <v>49</v>
      </c>
      <c r="H13" s="39" t="s">
        <v>50</v>
      </c>
      <c r="I13" s="9" t="s">
        <v>51</v>
      </c>
      <c r="J13" s="9" t="s">
        <v>52</v>
      </c>
      <c r="K13" s="33">
        <v>0.1</v>
      </c>
      <c r="L13" s="33">
        <v>0.35</v>
      </c>
      <c r="M13" s="33">
        <v>0.7</v>
      </c>
      <c r="N13" s="33">
        <v>0.9</v>
      </c>
      <c r="O13" s="33">
        <v>0.9</v>
      </c>
      <c r="P13" s="9" t="s">
        <v>53</v>
      </c>
      <c r="Q13" s="9" t="s">
        <v>54</v>
      </c>
      <c r="R13" s="9" t="s">
        <v>55</v>
      </c>
      <c r="S13" s="9" t="s">
        <v>56</v>
      </c>
      <c r="T13" s="9" t="s">
        <v>57</v>
      </c>
      <c r="U13" s="35">
        <f>+K13</f>
        <v>0.1</v>
      </c>
      <c r="V13" s="44"/>
      <c r="W13" s="45">
        <f>IF(V13/U13&gt;100%,100%,V13/U13)</f>
        <v>0</v>
      </c>
      <c r="X13" s="9"/>
      <c r="Y13" s="9"/>
      <c r="Z13" s="35">
        <f>L13</f>
        <v>0.35</v>
      </c>
      <c r="AA13" s="44"/>
      <c r="AB13" s="45">
        <f>IF(AA13/Z13&gt;100%,100%,AA13/Z13)</f>
        <v>0</v>
      </c>
      <c r="AC13" s="9"/>
      <c r="AD13" s="9"/>
      <c r="AE13" s="35">
        <f>M13</f>
        <v>0.7</v>
      </c>
      <c r="AF13" s="44"/>
      <c r="AG13" s="45">
        <f>IF(AF13/AE13&gt;100%,100%,AF13/AE13)</f>
        <v>0</v>
      </c>
      <c r="AH13" s="9"/>
      <c r="AI13" s="9"/>
      <c r="AJ13" s="35">
        <f>N13</f>
        <v>0.9</v>
      </c>
      <c r="AK13" s="44"/>
      <c r="AL13" s="45">
        <f>IF(AK13/AJ13&gt;100%,100%,AK13/AJ13)</f>
        <v>0</v>
      </c>
      <c r="AM13" s="9"/>
      <c r="AN13" s="9"/>
      <c r="AO13" s="35">
        <f>O13</f>
        <v>0.9</v>
      </c>
      <c r="AP13" s="44"/>
      <c r="AQ13" s="45">
        <f>IF(AP13/AO13&gt;100%,100%,AP13/AO13)</f>
        <v>0</v>
      </c>
      <c r="AR13" s="9"/>
    </row>
    <row r="14" spans="1:44" s="46" customFormat="1" ht="105" x14ac:dyDescent="0.25">
      <c r="A14" s="9">
        <v>7</v>
      </c>
      <c r="B14" s="9" t="s">
        <v>46</v>
      </c>
      <c r="C14" s="60">
        <v>2</v>
      </c>
      <c r="D14" s="9" t="s">
        <v>58</v>
      </c>
      <c r="E14" s="9" t="s">
        <v>47</v>
      </c>
      <c r="F14" s="9" t="s">
        <v>59</v>
      </c>
      <c r="G14" s="9" t="s">
        <v>60</v>
      </c>
      <c r="H14" s="39" t="s">
        <v>61</v>
      </c>
      <c r="I14" s="9" t="s">
        <v>51</v>
      </c>
      <c r="J14" s="9" t="s">
        <v>156</v>
      </c>
      <c r="K14" s="33">
        <v>0.2</v>
      </c>
      <c r="L14" s="33">
        <v>0.45</v>
      </c>
      <c r="M14" s="33">
        <v>0.7</v>
      </c>
      <c r="N14" s="33">
        <v>0.9</v>
      </c>
      <c r="O14" s="33">
        <v>0.9</v>
      </c>
      <c r="P14" s="9" t="s">
        <v>53</v>
      </c>
      <c r="Q14" s="9" t="s">
        <v>63</v>
      </c>
      <c r="R14" s="9" t="s">
        <v>64</v>
      </c>
      <c r="S14" s="9" t="s">
        <v>56</v>
      </c>
      <c r="T14" s="9" t="s">
        <v>65</v>
      </c>
      <c r="U14" s="35">
        <f t="shared" ref="U14:U21" si="0">+K14</f>
        <v>0.2</v>
      </c>
      <c r="V14" s="44"/>
      <c r="W14" s="45">
        <f>IF(V14/U14&gt;100%,100%,V14/U14)</f>
        <v>0</v>
      </c>
      <c r="X14" s="9"/>
      <c r="Y14" s="9"/>
      <c r="Z14" s="35">
        <f t="shared" ref="Z14:Z26" si="1">L14</f>
        <v>0.45</v>
      </c>
      <c r="AA14" s="44"/>
      <c r="AB14" s="45">
        <f t="shared" ref="AB14:AB26" si="2">IF(AA14/Z14&gt;100%,100%,AA14/Z14)</f>
        <v>0</v>
      </c>
      <c r="AC14" s="9"/>
      <c r="AD14" s="9"/>
      <c r="AE14" s="35">
        <f t="shared" ref="AE14:AE26" si="3">M14</f>
        <v>0.7</v>
      </c>
      <c r="AF14" s="44"/>
      <c r="AG14" s="45">
        <f t="shared" ref="AG14:AG26" si="4">IF(AF14/AE14&gt;100%,100%,AF14/AE14)</f>
        <v>0</v>
      </c>
      <c r="AH14" s="9"/>
      <c r="AI14" s="9"/>
      <c r="AJ14" s="35">
        <f t="shared" ref="AJ14:AJ26" si="5">N14</f>
        <v>0.9</v>
      </c>
      <c r="AK14" s="44"/>
      <c r="AL14" s="45">
        <f t="shared" ref="AL14:AL26" si="6">IF(AK14/AJ14&gt;100%,100%,AK14/AJ14)</f>
        <v>0</v>
      </c>
      <c r="AM14" s="9"/>
      <c r="AN14" s="9"/>
      <c r="AO14" s="35">
        <f t="shared" ref="AO14:AO26" si="7">O14</f>
        <v>0.9</v>
      </c>
      <c r="AP14" s="44"/>
      <c r="AQ14" s="45">
        <f t="shared" ref="AQ14:AQ26" si="8">IF(AP14/AO14&gt;100%,100%,AP14/AO14)</f>
        <v>0</v>
      </c>
      <c r="AR14" s="9"/>
    </row>
    <row r="15" spans="1:44" s="46" customFormat="1" ht="105" x14ac:dyDescent="0.25">
      <c r="A15" s="9">
        <v>7</v>
      </c>
      <c r="B15" s="9" t="s">
        <v>46</v>
      </c>
      <c r="C15" s="60">
        <v>3</v>
      </c>
      <c r="D15" s="9" t="s">
        <v>163</v>
      </c>
      <c r="E15" s="9" t="s">
        <v>47</v>
      </c>
      <c r="F15" s="9" t="s">
        <v>66</v>
      </c>
      <c r="G15" s="9" t="s">
        <v>162</v>
      </c>
      <c r="H15" s="33">
        <v>1</v>
      </c>
      <c r="I15" s="9" t="s">
        <v>51</v>
      </c>
      <c r="J15" s="9" t="s">
        <v>164</v>
      </c>
      <c r="K15" s="33">
        <v>0</v>
      </c>
      <c r="L15" s="33">
        <v>0.25</v>
      </c>
      <c r="M15" s="33">
        <v>0.75</v>
      </c>
      <c r="N15" s="33">
        <v>1</v>
      </c>
      <c r="O15" s="33">
        <v>1</v>
      </c>
      <c r="P15" s="9" t="s">
        <v>53</v>
      </c>
      <c r="Q15" s="9" t="s">
        <v>63</v>
      </c>
      <c r="R15" s="9" t="s">
        <v>67</v>
      </c>
      <c r="S15" s="9" t="s">
        <v>56</v>
      </c>
      <c r="T15" s="9" t="s">
        <v>65</v>
      </c>
      <c r="U15" s="35">
        <f t="shared" si="0"/>
        <v>0</v>
      </c>
      <c r="V15" s="44"/>
      <c r="W15" s="45" t="e">
        <f t="shared" ref="W15:W26" si="9">IF(V15/U15&gt;100%,100%,V15/U15)</f>
        <v>#DIV/0!</v>
      </c>
      <c r="X15" s="9"/>
      <c r="Y15" s="9"/>
      <c r="Z15" s="35">
        <f t="shared" si="1"/>
        <v>0.25</v>
      </c>
      <c r="AA15" s="44"/>
      <c r="AB15" s="45">
        <f t="shared" si="2"/>
        <v>0</v>
      </c>
      <c r="AC15" s="9"/>
      <c r="AD15" s="9"/>
      <c r="AE15" s="35">
        <f t="shared" si="3"/>
        <v>0.75</v>
      </c>
      <c r="AF15" s="44"/>
      <c r="AG15" s="45">
        <f t="shared" si="4"/>
        <v>0</v>
      </c>
      <c r="AH15" s="9"/>
      <c r="AI15" s="9"/>
      <c r="AJ15" s="35">
        <f t="shared" si="5"/>
        <v>1</v>
      </c>
      <c r="AK15" s="44"/>
      <c r="AL15" s="45">
        <f t="shared" si="6"/>
        <v>0</v>
      </c>
      <c r="AM15" s="9"/>
      <c r="AN15" s="9"/>
      <c r="AO15" s="35">
        <f t="shared" si="7"/>
        <v>1</v>
      </c>
      <c r="AP15" s="44"/>
      <c r="AQ15" s="45">
        <f t="shared" si="8"/>
        <v>0</v>
      </c>
      <c r="AR15" s="9"/>
    </row>
    <row r="16" spans="1:44" s="46" customFormat="1" ht="105" x14ac:dyDescent="0.25">
      <c r="A16" s="9">
        <v>7</v>
      </c>
      <c r="B16" s="9" t="s">
        <v>46</v>
      </c>
      <c r="C16" s="60">
        <v>4</v>
      </c>
      <c r="D16" s="9" t="s">
        <v>68</v>
      </c>
      <c r="E16" s="9" t="s">
        <v>47</v>
      </c>
      <c r="F16" s="9" t="s">
        <v>69</v>
      </c>
      <c r="G16" s="9" t="s">
        <v>70</v>
      </c>
      <c r="H16" s="37" t="s">
        <v>71</v>
      </c>
      <c r="I16" s="9" t="s">
        <v>51</v>
      </c>
      <c r="J16" s="9" t="s">
        <v>72</v>
      </c>
      <c r="K16" s="33">
        <v>0.4</v>
      </c>
      <c r="L16" s="33">
        <v>0.7</v>
      </c>
      <c r="M16" s="33">
        <v>0.85</v>
      </c>
      <c r="N16" s="33">
        <v>1</v>
      </c>
      <c r="O16" s="35">
        <v>1</v>
      </c>
      <c r="P16" s="9" t="s">
        <v>53</v>
      </c>
      <c r="Q16" s="9" t="s">
        <v>73</v>
      </c>
      <c r="R16" s="9" t="s">
        <v>74</v>
      </c>
      <c r="S16" s="9" t="s">
        <v>75</v>
      </c>
      <c r="T16" s="9" t="s">
        <v>76</v>
      </c>
      <c r="U16" s="35">
        <f t="shared" si="0"/>
        <v>0.4</v>
      </c>
      <c r="V16" s="44"/>
      <c r="W16" s="45">
        <f t="shared" si="9"/>
        <v>0</v>
      </c>
      <c r="X16" s="9"/>
      <c r="Y16" s="9"/>
      <c r="Z16" s="35">
        <f t="shared" si="1"/>
        <v>0.7</v>
      </c>
      <c r="AA16" s="44"/>
      <c r="AB16" s="45">
        <f t="shared" si="2"/>
        <v>0</v>
      </c>
      <c r="AC16" s="9"/>
      <c r="AD16" s="9"/>
      <c r="AE16" s="35">
        <f t="shared" si="3"/>
        <v>0.85</v>
      </c>
      <c r="AF16" s="44"/>
      <c r="AG16" s="45">
        <f t="shared" si="4"/>
        <v>0</v>
      </c>
      <c r="AH16" s="9"/>
      <c r="AI16" s="9"/>
      <c r="AJ16" s="35">
        <f t="shared" si="5"/>
        <v>1</v>
      </c>
      <c r="AK16" s="44"/>
      <c r="AL16" s="45">
        <f t="shared" si="6"/>
        <v>0</v>
      </c>
      <c r="AM16" s="9"/>
      <c r="AN16" s="9"/>
      <c r="AO16" s="35">
        <f t="shared" si="7"/>
        <v>1</v>
      </c>
      <c r="AP16" s="44"/>
      <c r="AQ16" s="45">
        <f t="shared" si="8"/>
        <v>0</v>
      </c>
      <c r="AR16" s="9"/>
    </row>
    <row r="17" spans="1:44" s="46" customFormat="1" ht="105" x14ac:dyDescent="0.25">
      <c r="A17" s="9">
        <v>7</v>
      </c>
      <c r="B17" s="9" t="s">
        <v>46</v>
      </c>
      <c r="C17" s="60">
        <v>5</v>
      </c>
      <c r="D17" s="9" t="s">
        <v>77</v>
      </c>
      <c r="E17" s="9" t="s">
        <v>47</v>
      </c>
      <c r="F17" s="9" t="s">
        <v>78</v>
      </c>
      <c r="G17" s="9" t="s">
        <v>79</v>
      </c>
      <c r="H17" s="37" t="s">
        <v>80</v>
      </c>
      <c r="I17" s="9" t="s">
        <v>81</v>
      </c>
      <c r="J17" s="9" t="s">
        <v>82</v>
      </c>
      <c r="K17" s="32">
        <v>4</v>
      </c>
      <c r="L17" s="32">
        <v>4</v>
      </c>
      <c r="M17" s="32">
        <v>4</v>
      </c>
      <c r="N17" s="32">
        <v>4</v>
      </c>
      <c r="O17" s="36">
        <v>4</v>
      </c>
      <c r="P17" s="9" t="s">
        <v>83</v>
      </c>
      <c r="Q17" s="9" t="s">
        <v>84</v>
      </c>
      <c r="R17" s="9" t="s">
        <v>85</v>
      </c>
      <c r="S17" s="9" t="s">
        <v>75</v>
      </c>
      <c r="T17" s="9" t="s">
        <v>84</v>
      </c>
      <c r="U17" s="47">
        <f t="shared" si="0"/>
        <v>4</v>
      </c>
      <c r="V17" s="44"/>
      <c r="W17" s="45">
        <f t="shared" si="9"/>
        <v>0</v>
      </c>
      <c r="X17" s="9"/>
      <c r="Y17" s="9"/>
      <c r="Z17" s="47">
        <f t="shared" si="1"/>
        <v>4</v>
      </c>
      <c r="AA17" s="44"/>
      <c r="AB17" s="45">
        <f t="shared" si="2"/>
        <v>0</v>
      </c>
      <c r="AC17" s="9"/>
      <c r="AD17" s="9"/>
      <c r="AE17" s="47">
        <f t="shared" si="3"/>
        <v>4</v>
      </c>
      <c r="AF17" s="44"/>
      <c r="AG17" s="45">
        <f t="shared" si="4"/>
        <v>0</v>
      </c>
      <c r="AH17" s="9"/>
      <c r="AI17" s="9"/>
      <c r="AJ17" s="47">
        <f t="shared" si="5"/>
        <v>4</v>
      </c>
      <c r="AK17" s="44"/>
      <c r="AL17" s="45">
        <f t="shared" si="6"/>
        <v>0</v>
      </c>
      <c r="AM17" s="9"/>
      <c r="AN17" s="9"/>
      <c r="AO17" s="47">
        <f t="shared" si="7"/>
        <v>4</v>
      </c>
      <c r="AP17" s="44"/>
      <c r="AQ17" s="45">
        <f t="shared" si="8"/>
        <v>0</v>
      </c>
      <c r="AR17" s="9"/>
    </row>
    <row r="18" spans="1:44" s="46" customFormat="1" ht="135" x14ac:dyDescent="0.25">
      <c r="A18" s="9">
        <v>7</v>
      </c>
      <c r="B18" s="9" t="s">
        <v>46</v>
      </c>
      <c r="C18" s="60">
        <v>6</v>
      </c>
      <c r="D18" s="9" t="s">
        <v>86</v>
      </c>
      <c r="E18" s="9" t="s">
        <v>47</v>
      </c>
      <c r="F18" s="9" t="s">
        <v>87</v>
      </c>
      <c r="G18" s="9" t="s">
        <v>88</v>
      </c>
      <c r="H18" s="37" t="s">
        <v>89</v>
      </c>
      <c r="I18" s="9" t="s">
        <v>81</v>
      </c>
      <c r="J18" s="9" t="s">
        <v>90</v>
      </c>
      <c r="K18" s="9">
        <v>25</v>
      </c>
      <c r="L18" s="9">
        <v>25</v>
      </c>
      <c r="M18" s="9">
        <v>25</v>
      </c>
      <c r="N18" s="9">
        <v>25</v>
      </c>
      <c r="O18" s="36">
        <v>25</v>
      </c>
      <c r="P18" s="9" t="s">
        <v>83</v>
      </c>
      <c r="Q18" s="9" t="s">
        <v>91</v>
      </c>
      <c r="R18" s="9" t="s">
        <v>92</v>
      </c>
      <c r="S18" s="9" t="s">
        <v>75</v>
      </c>
      <c r="T18" s="9" t="s">
        <v>91</v>
      </c>
      <c r="U18" s="47">
        <f t="shared" si="0"/>
        <v>25</v>
      </c>
      <c r="V18" s="44"/>
      <c r="W18" s="45">
        <f t="shared" si="9"/>
        <v>0</v>
      </c>
      <c r="X18" s="9"/>
      <c r="Y18" s="9"/>
      <c r="Z18" s="47">
        <f t="shared" si="1"/>
        <v>25</v>
      </c>
      <c r="AA18" s="44"/>
      <c r="AB18" s="45">
        <f t="shared" si="2"/>
        <v>0</v>
      </c>
      <c r="AC18" s="9"/>
      <c r="AD18" s="9"/>
      <c r="AE18" s="47">
        <f t="shared" si="3"/>
        <v>25</v>
      </c>
      <c r="AF18" s="44"/>
      <c r="AG18" s="45">
        <f t="shared" si="4"/>
        <v>0</v>
      </c>
      <c r="AH18" s="9"/>
      <c r="AI18" s="9"/>
      <c r="AJ18" s="47">
        <f t="shared" si="5"/>
        <v>25</v>
      </c>
      <c r="AK18" s="44"/>
      <c r="AL18" s="45">
        <f t="shared" si="6"/>
        <v>0</v>
      </c>
      <c r="AM18" s="9"/>
      <c r="AN18" s="9"/>
      <c r="AO18" s="47">
        <f t="shared" si="7"/>
        <v>25</v>
      </c>
      <c r="AP18" s="44"/>
      <c r="AQ18" s="45">
        <f t="shared" si="8"/>
        <v>0</v>
      </c>
      <c r="AR18" s="9"/>
    </row>
    <row r="19" spans="1:44" s="46" customFormat="1" ht="105" x14ac:dyDescent="0.25">
      <c r="A19" s="9">
        <v>7</v>
      </c>
      <c r="B19" s="9" t="s">
        <v>46</v>
      </c>
      <c r="C19" s="60">
        <v>8</v>
      </c>
      <c r="D19" s="9" t="s">
        <v>93</v>
      </c>
      <c r="E19" s="9" t="s">
        <v>94</v>
      </c>
      <c r="F19" s="9" t="s">
        <v>95</v>
      </c>
      <c r="G19" s="9" t="s">
        <v>96</v>
      </c>
      <c r="H19" s="48">
        <v>0</v>
      </c>
      <c r="I19" s="9" t="s">
        <v>81</v>
      </c>
      <c r="J19" s="9" t="s">
        <v>97</v>
      </c>
      <c r="K19" s="33">
        <v>1</v>
      </c>
      <c r="L19" s="33">
        <v>1</v>
      </c>
      <c r="M19" s="34">
        <v>1</v>
      </c>
      <c r="N19" s="34">
        <v>1</v>
      </c>
      <c r="O19" s="35">
        <v>1</v>
      </c>
      <c r="P19" s="9" t="s">
        <v>53</v>
      </c>
      <c r="Q19" s="9" t="s">
        <v>98</v>
      </c>
      <c r="R19" s="9" t="s">
        <v>99</v>
      </c>
      <c r="S19" s="9" t="s">
        <v>100</v>
      </c>
      <c r="T19" s="9" t="s">
        <v>101</v>
      </c>
      <c r="U19" s="41">
        <f>+K19</f>
        <v>1</v>
      </c>
      <c r="V19" s="44"/>
      <c r="W19" s="45">
        <f t="shared" si="9"/>
        <v>0</v>
      </c>
      <c r="X19" s="9"/>
      <c r="Y19" s="9"/>
      <c r="Z19" s="35">
        <f>+L19</f>
        <v>1</v>
      </c>
      <c r="AA19" s="44"/>
      <c r="AB19" s="45">
        <f t="shared" si="2"/>
        <v>0</v>
      </c>
      <c r="AC19" s="9"/>
      <c r="AD19" s="9"/>
      <c r="AE19" s="35">
        <f>+M19</f>
        <v>1</v>
      </c>
      <c r="AF19" s="44"/>
      <c r="AG19" s="45">
        <f t="shared" si="4"/>
        <v>0</v>
      </c>
      <c r="AH19" s="9"/>
      <c r="AI19" s="9"/>
      <c r="AJ19" s="35">
        <f>+N19</f>
        <v>1</v>
      </c>
      <c r="AK19" s="44"/>
      <c r="AL19" s="45">
        <f t="shared" si="6"/>
        <v>0</v>
      </c>
      <c r="AM19" s="9"/>
      <c r="AN19" s="9"/>
      <c r="AO19" s="35">
        <f>+O19</f>
        <v>1</v>
      </c>
      <c r="AP19" s="44"/>
      <c r="AQ19" s="45">
        <f t="shared" si="8"/>
        <v>0</v>
      </c>
      <c r="AR19" s="9"/>
    </row>
    <row r="20" spans="1:44" s="46" customFormat="1" ht="105" x14ac:dyDescent="0.25">
      <c r="A20" s="9">
        <v>7</v>
      </c>
      <c r="B20" s="9" t="s">
        <v>46</v>
      </c>
      <c r="C20" s="60">
        <v>9</v>
      </c>
      <c r="D20" s="9" t="s">
        <v>102</v>
      </c>
      <c r="E20" s="9" t="s">
        <v>94</v>
      </c>
      <c r="F20" s="9" t="s">
        <v>103</v>
      </c>
      <c r="G20" s="9" t="s">
        <v>103</v>
      </c>
      <c r="H20" s="49" t="s">
        <v>104</v>
      </c>
      <c r="I20" s="9" t="s">
        <v>81</v>
      </c>
      <c r="J20" s="9" t="s">
        <v>105</v>
      </c>
      <c r="K20" s="33">
        <v>1</v>
      </c>
      <c r="L20" s="33">
        <v>1</v>
      </c>
      <c r="M20" s="40">
        <v>1</v>
      </c>
      <c r="N20" s="40">
        <v>1</v>
      </c>
      <c r="O20" s="41">
        <v>1</v>
      </c>
      <c r="P20" s="9" t="s">
        <v>53</v>
      </c>
      <c r="Q20" s="9" t="s">
        <v>106</v>
      </c>
      <c r="R20" s="9" t="s">
        <v>85</v>
      </c>
      <c r="S20" s="9" t="s">
        <v>107</v>
      </c>
      <c r="T20" s="9" t="s">
        <v>101</v>
      </c>
      <c r="U20" s="41">
        <f t="shared" si="0"/>
        <v>1</v>
      </c>
      <c r="V20" s="44"/>
      <c r="W20" s="50">
        <f t="shared" si="9"/>
        <v>0</v>
      </c>
      <c r="X20" s="9"/>
      <c r="Y20" s="9"/>
      <c r="Z20" s="41">
        <f t="shared" si="1"/>
        <v>1</v>
      </c>
      <c r="AA20" s="44"/>
      <c r="AB20" s="50">
        <f t="shared" si="2"/>
        <v>0</v>
      </c>
      <c r="AC20" s="9"/>
      <c r="AD20" s="9"/>
      <c r="AE20" s="41">
        <f t="shared" si="3"/>
        <v>1</v>
      </c>
      <c r="AF20" s="44"/>
      <c r="AG20" s="50">
        <f t="shared" si="4"/>
        <v>0</v>
      </c>
      <c r="AH20" s="9"/>
      <c r="AI20" s="9"/>
      <c r="AJ20" s="41">
        <f t="shared" si="5"/>
        <v>1</v>
      </c>
      <c r="AK20" s="44"/>
      <c r="AL20" s="50">
        <f t="shared" si="6"/>
        <v>0</v>
      </c>
      <c r="AM20" s="9"/>
      <c r="AN20" s="9"/>
      <c r="AO20" s="41">
        <f t="shared" si="7"/>
        <v>1</v>
      </c>
      <c r="AP20" s="44"/>
      <c r="AQ20" s="50">
        <f t="shared" si="8"/>
        <v>0</v>
      </c>
      <c r="AR20" s="9"/>
    </row>
    <row r="21" spans="1:44" s="46" customFormat="1" ht="105" x14ac:dyDescent="0.25">
      <c r="A21" s="9">
        <v>7</v>
      </c>
      <c r="B21" s="9" t="s">
        <v>46</v>
      </c>
      <c r="C21" s="60">
        <v>10</v>
      </c>
      <c r="D21" s="51" t="s">
        <v>157</v>
      </c>
      <c r="E21" s="9" t="s">
        <v>47</v>
      </c>
      <c r="F21" s="51" t="s">
        <v>158</v>
      </c>
      <c r="G21" s="9" t="s">
        <v>108</v>
      </c>
      <c r="H21" s="9">
        <v>0</v>
      </c>
      <c r="I21" s="9" t="s">
        <v>62</v>
      </c>
      <c r="J21" s="51" t="s">
        <v>109</v>
      </c>
      <c r="K21" s="52" t="s">
        <v>110</v>
      </c>
      <c r="L21" s="52">
        <v>1</v>
      </c>
      <c r="M21" s="52" t="s">
        <v>110</v>
      </c>
      <c r="N21" s="52" t="s">
        <v>110</v>
      </c>
      <c r="O21" s="36">
        <f>SUM(K21:N21)</f>
        <v>1</v>
      </c>
      <c r="P21" s="9" t="s">
        <v>53</v>
      </c>
      <c r="Q21" s="51" t="s">
        <v>111</v>
      </c>
      <c r="R21" s="51" t="s">
        <v>112</v>
      </c>
      <c r="S21" s="51" t="s">
        <v>113</v>
      </c>
      <c r="T21" s="38" t="s">
        <v>159</v>
      </c>
      <c r="U21" s="35" t="str">
        <f t="shared" si="0"/>
        <v>No programada</v>
      </c>
      <c r="V21" s="44"/>
      <c r="W21" s="45" t="e">
        <f t="shared" si="9"/>
        <v>#VALUE!</v>
      </c>
      <c r="X21" s="9"/>
      <c r="Y21" s="9"/>
      <c r="Z21" s="35">
        <f t="shared" si="1"/>
        <v>1</v>
      </c>
      <c r="AA21" s="44"/>
      <c r="AB21" s="45">
        <f t="shared" si="2"/>
        <v>0</v>
      </c>
      <c r="AC21" s="9"/>
      <c r="AD21" s="9"/>
      <c r="AE21" s="35" t="str">
        <f t="shared" si="3"/>
        <v>No programada</v>
      </c>
      <c r="AF21" s="44"/>
      <c r="AG21" s="45" t="e">
        <f t="shared" si="4"/>
        <v>#VALUE!</v>
      </c>
      <c r="AH21" s="9"/>
      <c r="AI21" s="9"/>
      <c r="AJ21" s="35" t="str">
        <f t="shared" si="5"/>
        <v>No programada</v>
      </c>
      <c r="AK21" s="44"/>
      <c r="AL21" s="45" t="e">
        <f t="shared" si="6"/>
        <v>#VALUE!</v>
      </c>
      <c r="AM21" s="9"/>
      <c r="AN21" s="9"/>
      <c r="AO21" s="35">
        <f t="shared" si="7"/>
        <v>1</v>
      </c>
      <c r="AP21" s="44"/>
      <c r="AQ21" s="45">
        <f t="shared" si="8"/>
        <v>0</v>
      </c>
      <c r="AR21" s="9"/>
    </row>
    <row r="22" spans="1:44" s="46" customFormat="1" ht="105" x14ac:dyDescent="0.25">
      <c r="A22" s="9">
        <v>7</v>
      </c>
      <c r="B22" s="9" t="s">
        <v>46</v>
      </c>
      <c r="C22" s="60">
        <v>11</v>
      </c>
      <c r="D22" s="51" t="s">
        <v>114</v>
      </c>
      <c r="E22" s="9" t="s">
        <v>47</v>
      </c>
      <c r="F22" s="51" t="s">
        <v>115</v>
      </c>
      <c r="G22" s="9" t="s">
        <v>160</v>
      </c>
      <c r="H22" s="9">
        <v>2</v>
      </c>
      <c r="I22" s="9" t="s">
        <v>62</v>
      </c>
      <c r="J22" s="51" t="s">
        <v>116</v>
      </c>
      <c r="K22" s="53">
        <v>1</v>
      </c>
      <c r="L22" s="53">
        <v>1</v>
      </c>
      <c r="M22" s="53">
        <v>1</v>
      </c>
      <c r="N22" s="53">
        <v>1</v>
      </c>
      <c r="O22" s="36">
        <f>SUM(K22:N22)</f>
        <v>4</v>
      </c>
      <c r="P22" s="9" t="s">
        <v>53</v>
      </c>
      <c r="Q22" s="51" t="s">
        <v>117</v>
      </c>
      <c r="R22" s="51" t="s">
        <v>118</v>
      </c>
      <c r="S22" s="51" t="s">
        <v>113</v>
      </c>
      <c r="T22" s="38" t="s">
        <v>119</v>
      </c>
      <c r="U22" s="36">
        <f t="shared" ref="U22:U26" si="10">K22</f>
        <v>1</v>
      </c>
      <c r="V22" s="44"/>
      <c r="W22" s="45">
        <f t="shared" si="9"/>
        <v>0</v>
      </c>
      <c r="X22" s="9"/>
      <c r="Y22" s="9"/>
      <c r="Z22" s="35">
        <f t="shared" si="1"/>
        <v>1</v>
      </c>
      <c r="AA22" s="44"/>
      <c r="AB22" s="45">
        <f t="shared" si="2"/>
        <v>0</v>
      </c>
      <c r="AC22" s="9"/>
      <c r="AD22" s="9"/>
      <c r="AE22" s="35">
        <f t="shared" si="3"/>
        <v>1</v>
      </c>
      <c r="AF22" s="44"/>
      <c r="AG22" s="45">
        <f t="shared" si="4"/>
        <v>0</v>
      </c>
      <c r="AH22" s="9"/>
      <c r="AI22" s="9"/>
      <c r="AJ22" s="35">
        <f t="shared" si="5"/>
        <v>1</v>
      </c>
      <c r="AK22" s="44"/>
      <c r="AL22" s="45">
        <f t="shared" si="6"/>
        <v>0</v>
      </c>
      <c r="AM22" s="9"/>
      <c r="AN22" s="9"/>
      <c r="AO22" s="35">
        <f t="shared" si="7"/>
        <v>4</v>
      </c>
      <c r="AP22" s="44"/>
      <c r="AQ22" s="45">
        <f t="shared" si="8"/>
        <v>0</v>
      </c>
      <c r="AR22" s="9"/>
    </row>
    <row r="23" spans="1:44" s="46" customFormat="1" ht="135" x14ac:dyDescent="0.25">
      <c r="A23" s="9">
        <v>7</v>
      </c>
      <c r="B23" s="9" t="s">
        <v>46</v>
      </c>
      <c r="C23" s="60">
        <v>12</v>
      </c>
      <c r="D23" s="51" t="s">
        <v>120</v>
      </c>
      <c r="E23" s="51" t="s">
        <v>47</v>
      </c>
      <c r="F23" s="51" t="s">
        <v>121</v>
      </c>
      <c r="G23" s="9" t="s">
        <v>122</v>
      </c>
      <c r="H23" s="39"/>
      <c r="I23" s="51" t="s">
        <v>62</v>
      </c>
      <c r="J23" s="9" t="s">
        <v>123</v>
      </c>
      <c r="K23" s="52" t="s">
        <v>110</v>
      </c>
      <c r="L23" s="42">
        <v>1</v>
      </c>
      <c r="M23" s="52" t="s">
        <v>110</v>
      </c>
      <c r="N23" s="52" t="s">
        <v>110</v>
      </c>
      <c r="O23" s="41">
        <v>1</v>
      </c>
      <c r="P23" s="54" t="s">
        <v>53</v>
      </c>
      <c r="Q23" s="51" t="s">
        <v>124</v>
      </c>
      <c r="R23" s="51" t="s">
        <v>125</v>
      </c>
      <c r="S23" s="51" t="s">
        <v>126</v>
      </c>
      <c r="T23" s="9" t="s">
        <v>127</v>
      </c>
      <c r="U23" s="36" t="str">
        <f t="shared" si="10"/>
        <v>No programada</v>
      </c>
      <c r="V23" s="9"/>
      <c r="W23" s="50" t="e">
        <f t="shared" si="9"/>
        <v>#VALUE!</v>
      </c>
      <c r="X23" s="9"/>
      <c r="Y23" s="9"/>
      <c r="Z23" s="41">
        <f t="shared" si="1"/>
        <v>1</v>
      </c>
      <c r="AA23" s="9"/>
      <c r="AB23" s="50">
        <f t="shared" si="2"/>
        <v>0</v>
      </c>
      <c r="AC23" s="9"/>
      <c r="AD23" s="9"/>
      <c r="AE23" s="41" t="str">
        <f t="shared" si="3"/>
        <v>No programada</v>
      </c>
      <c r="AF23" s="9"/>
      <c r="AG23" s="50" t="e">
        <f t="shared" si="4"/>
        <v>#VALUE!</v>
      </c>
      <c r="AH23" s="9"/>
      <c r="AI23" s="9"/>
      <c r="AJ23" s="41" t="str">
        <f t="shared" si="5"/>
        <v>No programada</v>
      </c>
      <c r="AK23" s="9"/>
      <c r="AL23" s="50" t="e">
        <f t="shared" si="6"/>
        <v>#VALUE!</v>
      </c>
      <c r="AM23" s="9"/>
      <c r="AN23" s="9"/>
      <c r="AO23" s="41">
        <f t="shared" si="7"/>
        <v>1</v>
      </c>
      <c r="AP23" s="44"/>
      <c r="AQ23" s="50">
        <f t="shared" si="8"/>
        <v>0</v>
      </c>
      <c r="AR23" s="9"/>
    </row>
    <row r="24" spans="1:44" s="46" customFormat="1" ht="120" x14ac:dyDescent="0.25">
      <c r="A24" s="9">
        <v>7</v>
      </c>
      <c r="B24" s="9" t="s">
        <v>46</v>
      </c>
      <c r="C24" s="60">
        <v>13</v>
      </c>
      <c r="D24" s="9" t="s">
        <v>128</v>
      </c>
      <c r="E24" s="9"/>
      <c r="F24" s="9" t="s">
        <v>129</v>
      </c>
      <c r="G24" s="9" t="s">
        <v>165</v>
      </c>
      <c r="H24" s="9"/>
      <c r="I24" s="51" t="s">
        <v>62</v>
      </c>
      <c r="J24" s="9" t="s">
        <v>166</v>
      </c>
      <c r="K24" s="52" t="s">
        <v>110</v>
      </c>
      <c r="L24" s="52" t="s">
        <v>110</v>
      </c>
      <c r="M24" s="43">
        <v>1</v>
      </c>
      <c r="N24" s="52" t="s">
        <v>110</v>
      </c>
      <c r="O24" s="36">
        <f>SUM(K24:N24)</f>
        <v>1</v>
      </c>
      <c r="P24" s="54" t="s">
        <v>53</v>
      </c>
      <c r="Q24" s="51" t="s">
        <v>130</v>
      </c>
      <c r="R24" s="51" t="s">
        <v>125</v>
      </c>
      <c r="S24" s="51" t="s">
        <v>126</v>
      </c>
      <c r="T24" s="9" t="s">
        <v>127</v>
      </c>
      <c r="U24" s="36" t="str">
        <f t="shared" si="10"/>
        <v>No programada</v>
      </c>
      <c r="V24" s="9"/>
      <c r="W24" s="50" t="e">
        <f t="shared" si="9"/>
        <v>#VALUE!</v>
      </c>
      <c r="X24" s="9"/>
      <c r="Y24" s="9"/>
      <c r="Z24" s="41" t="str">
        <f t="shared" si="1"/>
        <v>No programada</v>
      </c>
      <c r="AA24" s="9"/>
      <c r="AB24" s="50" t="e">
        <f t="shared" si="2"/>
        <v>#VALUE!</v>
      </c>
      <c r="AC24" s="9"/>
      <c r="AD24" s="9"/>
      <c r="AE24" s="41">
        <f t="shared" si="3"/>
        <v>1</v>
      </c>
      <c r="AF24" s="9"/>
      <c r="AG24" s="50">
        <f t="shared" si="4"/>
        <v>0</v>
      </c>
      <c r="AH24" s="9"/>
      <c r="AI24" s="9"/>
      <c r="AJ24" s="41" t="str">
        <f t="shared" si="5"/>
        <v>No programada</v>
      </c>
      <c r="AK24" s="9"/>
      <c r="AL24" s="50" t="e">
        <f t="shared" si="6"/>
        <v>#VALUE!</v>
      </c>
      <c r="AM24" s="9"/>
      <c r="AN24" s="9"/>
      <c r="AO24" s="41">
        <f t="shared" si="7"/>
        <v>1</v>
      </c>
      <c r="AP24" s="44"/>
      <c r="AQ24" s="50">
        <f t="shared" si="8"/>
        <v>0</v>
      </c>
      <c r="AR24" s="9"/>
    </row>
    <row r="25" spans="1:44" s="46" customFormat="1" ht="120" x14ac:dyDescent="0.25">
      <c r="A25" s="9">
        <v>7</v>
      </c>
      <c r="B25" s="9" t="s">
        <v>46</v>
      </c>
      <c r="C25" s="60">
        <v>14</v>
      </c>
      <c r="D25" s="9" t="s">
        <v>131</v>
      </c>
      <c r="E25" s="9"/>
      <c r="F25" s="9" t="s">
        <v>132</v>
      </c>
      <c r="G25" s="9" t="s">
        <v>167</v>
      </c>
      <c r="H25" s="9"/>
      <c r="I25" s="51" t="s">
        <v>62</v>
      </c>
      <c r="J25" s="9" t="s">
        <v>133</v>
      </c>
      <c r="K25" s="52" t="s">
        <v>110</v>
      </c>
      <c r="L25" s="52" t="s">
        <v>110</v>
      </c>
      <c r="M25" s="52" t="s">
        <v>110</v>
      </c>
      <c r="N25" s="55">
        <v>1</v>
      </c>
      <c r="O25" s="36">
        <f>+N25</f>
        <v>1</v>
      </c>
      <c r="P25" s="54" t="s">
        <v>53</v>
      </c>
      <c r="Q25" s="51" t="s">
        <v>130</v>
      </c>
      <c r="R25" s="51" t="s">
        <v>125</v>
      </c>
      <c r="S25" s="51" t="s">
        <v>126</v>
      </c>
      <c r="T25" s="9" t="s">
        <v>127</v>
      </c>
      <c r="U25" s="36" t="str">
        <f t="shared" si="10"/>
        <v>No programada</v>
      </c>
      <c r="V25" s="9"/>
      <c r="W25" s="50" t="e">
        <f t="shared" si="9"/>
        <v>#VALUE!</v>
      </c>
      <c r="X25" s="9"/>
      <c r="Y25" s="9"/>
      <c r="Z25" s="41" t="str">
        <f t="shared" si="1"/>
        <v>No programada</v>
      </c>
      <c r="AA25" s="9"/>
      <c r="AB25" s="50" t="e">
        <f t="shared" si="2"/>
        <v>#VALUE!</v>
      </c>
      <c r="AC25" s="9"/>
      <c r="AD25" s="9"/>
      <c r="AE25" s="41" t="str">
        <f t="shared" si="3"/>
        <v>No programada</v>
      </c>
      <c r="AF25" s="9"/>
      <c r="AG25" s="50" t="e">
        <f t="shared" si="4"/>
        <v>#VALUE!</v>
      </c>
      <c r="AH25" s="9"/>
      <c r="AI25" s="9"/>
      <c r="AJ25" s="41">
        <f t="shared" si="5"/>
        <v>1</v>
      </c>
      <c r="AK25" s="9"/>
      <c r="AL25" s="50">
        <f t="shared" si="6"/>
        <v>0</v>
      </c>
      <c r="AM25" s="9"/>
      <c r="AN25" s="9"/>
      <c r="AO25" s="41">
        <f t="shared" si="7"/>
        <v>1</v>
      </c>
      <c r="AP25" s="44"/>
      <c r="AQ25" s="50">
        <f t="shared" si="8"/>
        <v>0</v>
      </c>
      <c r="AR25" s="9"/>
    </row>
    <row r="26" spans="1:44" s="46" customFormat="1" ht="105" x14ac:dyDescent="0.25">
      <c r="A26" s="9">
        <v>7</v>
      </c>
      <c r="B26" s="9" t="s">
        <v>46</v>
      </c>
      <c r="C26" s="60">
        <v>15</v>
      </c>
      <c r="D26" s="51" t="s">
        <v>134</v>
      </c>
      <c r="E26" s="51" t="s">
        <v>47</v>
      </c>
      <c r="F26" s="51" t="s">
        <v>135</v>
      </c>
      <c r="G26" s="9" t="s">
        <v>136</v>
      </c>
      <c r="H26" s="56" t="s">
        <v>137</v>
      </c>
      <c r="I26" s="51" t="s">
        <v>62</v>
      </c>
      <c r="J26" s="51" t="s">
        <v>138</v>
      </c>
      <c r="K26" s="52" t="s">
        <v>110</v>
      </c>
      <c r="L26" s="52" t="s">
        <v>110</v>
      </c>
      <c r="M26" s="55">
        <v>1</v>
      </c>
      <c r="N26" s="55">
        <v>2</v>
      </c>
      <c r="O26" s="57">
        <v>3</v>
      </c>
      <c r="P26" s="54" t="s">
        <v>53</v>
      </c>
      <c r="Q26" s="51" t="s">
        <v>139</v>
      </c>
      <c r="R26" s="51" t="s">
        <v>140</v>
      </c>
      <c r="S26" s="51" t="s">
        <v>126</v>
      </c>
      <c r="T26" s="38" t="s">
        <v>141</v>
      </c>
      <c r="U26" s="36" t="str">
        <f t="shared" si="10"/>
        <v>No programada</v>
      </c>
      <c r="V26" s="9"/>
      <c r="W26" s="50" t="e">
        <f t="shared" si="9"/>
        <v>#VALUE!</v>
      </c>
      <c r="X26" s="9"/>
      <c r="Y26" s="9"/>
      <c r="Z26" s="41" t="str">
        <f t="shared" si="1"/>
        <v>No programada</v>
      </c>
      <c r="AA26" s="9"/>
      <c r="AB26" s="50" t="e">
        <f t="shared" si="2"/>
        <v>#VALUE!</v>
      </c>
      <c r="AC26" s="9"/>
      <c r="AD26" s="9"/>
      <c r="AE26" s="58">
        <f t="shared" si="3"/>
        <v>1</v>
      </c>
      <c r="AF26" s="9"/>
      <c r="AG26" s="50">
        <f t="shared" si="4"/>
        <v>0</v>
      </c>
      <c r="AH26" s="9"/>
      <c r="AI26" s="9"/>
      <c r="AJ26" s="58">
        <f t="shared" si="5"/>
        <v>2</v>
      </c>
      <c r="AK26" s="9"/>
      <c r="AL26" s="50">
        <f t="shared" si="6"/>
        <v>0</v>
      </c>
      <c r="AM26" s="9"/>
      <c r="AN26" s="9"/>
      <c r="AO26" s="41">
        <f t="shared" si="7"/>
        <v>3</v>
      </c>
      <c r="AP26" s="44"/>
      <c r="AQ26" s="50">
        <f t="shared" si="8"/>
        <v>0</v>
      </c>
      <c r="AR26" s="9"/>
    </row>
    <row r="27" spans="1:44" s="11" customFormat="1" ht="15.75" x14ac:dyDescent="0.25">
      <c r="A27" s="16"/>
      <c r="B27" s="16"/>
      <c r="C27" s="16"/>
      <c r="D27" s="19" t="s">
        <v>142</v>
      </c>
      <c r="E27" s="16"/>
      <c r="F27" s="16"/>
      <c r="G27" s="16"/>
      <c r="H27" s="16"/>
      <c r="I27" s="16"/>
      <c r="J27" s="16"/>
      <c r="K27" s="20"/>
      <c r="L27" s="20"/>
      <c r="M27" s="20"/>
      <c r="N27" s="20"/>
      <c r="O27" s="20"/>
      <c r="P27" s="16"/>
      <c r="Q27" s="16"/>
      <c r="R27" s="16"/>
      <c r="S27" s="16"/>
      <c r="T27" s="16"/>
      <c r="U27" s="20"/>
      <c r="V27" s="20"/>
      <c r="W27" s="20" t="e">
        <f>AVERAGE(W13:W26)*80%</f>
        <v>#DIV/0!</v>
      </c>
      <c r="X27" s="16"/>
      <c r="Y27" s="16"/>
      <c r="Z27" s="20"/>
      <c r="AA27" s="20"/>
      <c r="AB27" s="20" t="e">
        <f>AVERAGE(AB13:AB26)*80%</f>
        <v>#VALUE!</v>
      </c>
      <c r="AC27" s="16"/>
      <c r="AD27" s="16"/>
      <c r="AE27" s="20"/>
      <c r="AF27" s="20"/>
      <c r="AG27" s="20" t="e">
        <f>AVERAGE(AG13:AG26)*80%</f>
        <v>#VALUE!</v>
      </c>
      <c r="AH27" s="16"/>
      <c r="AI27" s="16"/>
      <c r="AJ27" s="20"/>
      <c r="AK27" s="20"/>
      <c r="AL27" s="20" t="e">
        <f>AVERAGE(AL13:AL26)*80%</f>
        <v>#VALUE!</v>
      </c>
      <c r="AM27" s="16"/>
      <c r="AN27" s="16"/>
      <c r="AO27" s="21"/>
      <c r="AP27" s="21"/>
      <c r="AQ27" s="20">
        <f>AVERAGE(AQ13:AQ26)*80%</f>
        <v>0</v>
      </c>
      <c r="AR27" s="16"/>
    </row>
    <row r="28" spans="1:44" s="107" customFormat="1" ht="89.25" x14ac:dyDescent="0.2">
      <c r="A28" s="96">
        <v>7</v>
      </c>
      <c r="B28" s="97" t="s">
        <v>46</v>
      </c>
      <c r="C28" s="96" t="s">
        <v>169</v>
      </c>
      <c r="D28" s="97" t="s">
        <v>170</v>
      </c>
      <c r="E28" s="97" t="s">
        <v>153</v>
      </c>
      <c r="F28" s="97" t="s">
        <v>171</v>
      </c>
      <c r="G28" s="97" t="s">
        <v>172</v>
      </c>
      <c r="H28" s="98"/>
      <c r="I28" s="97" t="s">
        <v>81</v>
      </c>
      <c r="J28" s="99" t="s">
        <v>173</v>
      </c>
      <c r="K28" s="100" t="s">
        <v>110</v>
      </c>
      <c r="L28" s="100">
        <v>0.8</v>
      </c>
      <c r="M28" s="100" t="s">
        <v>110</v>
      </c>
      <c r="N28" s="100">
        <v>0.8</v>
      </c>
      <c r="O28" s="100">
        <f>AVERAGE(L28,N28)</f>
        <v>0.8</v>
      </c>
      <c r="P28" s="101" t="s">
        <v>53</v>
      </c>
      <c r="Q28" s="97" t="s">
        <v>174</v>
      </c>
      <c r="R28" s="97" t="s">
        <v>174</v>
      </c>
      <c r="S28" s="97" t="s">
        <v>175</v>
      </c>
      <c r="T28" s="102" t="s">
        <v>176</v>
      </c>
      <c r="U28" s="103" t="str">
        <f>K28</f>
        <v>No programada</v>
      </c>
      <c r="V28" s="98"/>
      <c r="W28" s="104" t="e">
        <f>IF(V28/U28&gt;100%,100%,V28/U28)</f>
        <v>#VALUE!</v>
      </c>
      <c r="X28" s="98"/>
      <c r="Y28" s="98"/>
      <c r="Z28" s="105">
        <f>L28</f>
        <v>0.8</v>
      </c>
      <c r="AA28" s="98"/>
      <c r="AB28" s="104">
        <f>IF(AA28/Z28&gt;100%,100%,AA28/Z28)</f>
        <v>0</v>
      </c>
      <c r="AC28" s="98"/>
      <c r="AD28" s="98"/>
      <c r="AE28" s="105" t="str">
        <f>M28</f>
        <v>No programada</v>
      </c>
      <c r="AF28" s="98"/>
      <c r="AG28" s="104" t="e">
        <f>IF(AF28/AE28&gt;100%,100%,AF28/AE28)</f>
        <v>#VALUE!</v>
      </c>
      <c r="AH28" s="98"/>
      <c r="AI28" s="98"/>
      <c r="AJ28" s="105">
        <f>N28</f>
        <v>0.8</v>
      </c>
      <c r="AK28" s="98"/>
      <c r="AL28" s="104">
        <f>IF(AK28/AJ28&gt;100%,100%,AK28/AJ28)</f>
        <v>0</v>
      </c>
      <c r="AM28" s="98"/>
      <c r="AN28" s="98"/>
      <c r="AO28" s="103">
        <f>O28</f>
        <v>0.8</v>
      </c>
      <c r="AP28" s="106"/>
      <c r="AQ28" s="104">
        <f>IF(AP28/AO28&gt;100%,100%,AP28/AO28)</f>
        <v>0</v>
      </c>
      <c r="AR28" s="98"/>
    </row>
    <row r="29" spans="1:44" s="107" customFormat="1" ht="89.25" x14ac:dyDescent="0.2">
      <c r="A29" s="108">
        <v>7</v>
      </c>
      <c r="B29" s="101" t="s">
        <v>46</v>
      </c>
      <c r="C29" s="108" t="s">
        <v>177</v>
      </c>
      <c r="D29" s="101" t="s">
        <v>178</v>
      </c>
      <c r="E29" s="101" t="s">
        <v>153</v>
      </c>
      <c r="F29" s="101" t="s">
        <v>179</v>
      </c>
      <c r="G29" s="101" t="s">
        <v>180</v>
      </c>
      <c r="H29" s="98"/>
      <c r="I29" s="101" t="s">
        <v>62</v>
      </c>
      <c r="J29" s="109" t="s">
        <v>181</v>
      </c>
      <c r="K29" s="110">
        <v>0.25</v>
      </c>
      <c r="L29" s="110">
        <v>0.25</v>
      </c>
      <c r="M29" s="110">
        <v>0.25</v>
      </c>
      <c r="N29" s="110">
        <v>0.25</v>
      </c>
      <c r="O29" s="110">
        <f>SUM(K29:N29)</f>
        <v>1</v>
      </c>
      <c r="P29" s="101" t="s">
        <v>53</v>
      </c>
      <c r="Q29" s="101" t="s">
        <v>182</v>
      </c>
      <c r="R29" s="101" t="s">
        <v>182</v>
      </c>
      <c r="S29" s="97" t="s">
        <v>175</v>
      </c>
      <c r="T29" s="111" t="s">
        <v>183</v>
      </c>
      <c r="U29" s="105">
        <f>K29</f>
        <v>0.25</v>
      </c>
      <c r="V29" s="98"/>
      <c r="W29" s="104">
        <f>IF(V29/U29&gt;100%,100%,V29/U29)</f>
        <v>0</v>
      </c>
      <c r="X29" s="98"/>
      <c r="Y29" s="98"/>
      <c r="Z29" s="105">
        <f>L29</f>
        <v>0.25</v>
      </c>
      <c r="AA29" s="98"/>
      <c r="AB29" s="104">
        <f>IF(AA29/Z29&gt;100%,100%,AA29/Z29)</f>
        <v>0</v>
      </c>
      <c r="AC29" s="98"/>
      <c r="AD29" s="98"/>
      <c r="AE29" s="105">
        <f>M29</f>
        <v>0.25</v>
      </c>
      <c r="AF29" s="98"/>
      <c r="AG29" s="104">
        <f>IF(AF29/AE29&gt;100%,100%,AF29/AE29)</f>
        <v>0</v>
      </c>
      <c r="AH29" s="98"/>
      <c r="AI29" s="98"/>
      <c r="AJ29" s="105">
        <f>N29</f>
        <v>0.25</v>
      </c>
      <c r="AK29" s="98"/>
      <c r="AL29" s="104">
        <f>IF(AK29/AJ29&gt;100%,100%,AK29/AJ29)</f>
        <v>0</v>
      </c>
      <c r="AM29" s="98"/>
      <c r="AN29" s="98"/>
      <c r="AO29" s="103">
        <f>O29</f>
        <v>1</v>
      </c>
      <c r="AP29" s="106"/>
      <c r="AQ29" s="104">
        <f>IF(AP29/AO29&gt;100%,100%,AP29/AO29)</f>
        <v>0</v>
      </c>
      <c r="AR29" s="98"/>
    </row>
    <row r="30" spans="1:44" s="107" customFormat="1" ht="89.25" x14ac:dyDescent="0.2">
      <c r="A30" s="108">
        <v>7</v>
      </c>
      <c r="B30" s="101" t="s">
        <v>46</v>
      </c>
      <c r="C30" s="108" t="s">
        <v>184</v>
      </c>
      <c r="D30" s="101" t="s">
        <v>185</v>
      </c>
      <c r="E30" s="101" t="s">
        <v>153</v>
      </c>
      <c r="F30" s="101" t="s">
        <v>186</v>
      </c>
      <c r="G30" s="101" t="s">
        <v>187</v>
      </c>
      <c r="H30" s="98"/>
      <c r="I30" s="101" t="s">
        <v>62</v>
      </c>
      <c r="J30" s="109" t="s">
        <v>188</v>
      </c>
      <c r="K30" s="110" t="s">
        <v>110</v>
      </c>
      <c r="L30" s="110">
        <v>1</v>
      </c>
      <c r="M30" s="110" t="s">
        <v>110</v>
      </c>
      <c r="N30" s="110">
        <v>1</v>
      </c>
      <c r="O30" s="110">
        <f>AVERAGE(L30,M30)</f>
        <v>1</v>
      </c>
      <c r="P30" s="101" t="s">
        <v>53</v>
      </c>
      <c r="Q30" s="101" t="s">
        <v>189</v>
      </c>
      <c r="R30" s="101" t="s">
        <v>190</v>
      </c>
      <c r="S30" s="97" t="s">
        <v>175</v>
      </c>
      <c r="T30" s="111" t="s">
        <v>191</v>
      </c>
      <c r="U30" s="103" t="str">
        <f>K30</f>
        <v>No programada</v>
      </c>
      <c r="V30" s="98"/>
      <c r="W30" s="104" t="e">
        <f>IF(V30/U30&gt;100%,100%,V30/U30)</f>
        <v>#VALUE!</v>
      </c>
      <c r="X30" s="98"/>
      <c r="Y30" s="98"/>
      <c r="Z30" s="105">
        <f>L30</f>
        <v>1</v>
      </c>
      <c r="AA30" s="98"/>
      <c r="AB30" s="104">
        <f>IF(AA30/Z30&gt;100%,100%,AA30/Z30)</f>
        <v>0</v>
      </c>
      <c r="AC30" s="98"/>
      <c r="AD30" s="98"/>
      <c r="AE30" s="105" t="str">
        <f>M30</f>
        <v>No programada</v>
      </c>
      <c r="AF30" s="98"/>
      <c r="AG30" s="104" t="e">
        <f>IF(AF30/AE30&gt;100%,100%,AF30/AE30)</f>
        <v>#VALUE!</v>
      </c>
      <c r="AH30" s="98"/>
      <c r="AI30" s="98"/>
      <c r="AJ30" s="105">
        <f>N30</f>
        <v>1</v>
      </c>
      <c r="AK30" s="98"/>
      <c r="AL30" s="104">
        <f>IF(AK30/AJ30&gt;100%,100%,AK30/AJ30)</f>
        <v>0</v>
      </c>
      <c r="AM30" s="98"/>
      <c r="AN30" s="98"/>
      <c r="AO30" s="103">
        <f>O30</f>
        <v>1</v>
      </c>
      <c r="AP30" s="106"/>
      <c r="AQ30" s="104">
        <f>IF(AP30/AO30&gt;100%,100%,AP30/AO30)</f>
        <v>0</v>
      </c>
      <c r="AR30" s="98"/>
    </row>
    <row r="31" spans="1:44" s="11" customFormat="1" ht="15.75" x14ac:dyDescent="0.25">
      <c r="A31" s="16"/>
      <c r="B31" s="16"/>
      <c r="C31" s="16"/>
      <c r="D31" s="17" t="s">
        <v>143</v>
      </c>
      <c r="E31" s="17"/>
      <c r="F31" s="17"/>
      <c r="G31" s="17"/>
      <c r="H31" s="17"/>
      <c r="I31" s="17"/>
      <c r="J31" s="17"/>
      <c r="K31" s="18"/>
      <c r="L31" s="18"/>
      <c r="M31" s="18"/>
      <c r="N31" s="18"/>
      <c r="O31" s="18"/>
      <c r="P31" s="17"/>
      <c r="Q31" s="16"/>
      <c r="R31" s="16"/>
      <c r="S31" s="16"/>
      <c r="T31" s="16"/>
      <c r="U31" s="18"/>
      <c r="V31" s="30"/>
      <c r="W31" s="20" t="e">
        <f>AVERAGE(W28:W30)*20%</f>
        <v>#VALUE!</v>
      </c>
      <c r="X31" s="16"/>
      <c r="Y31" s="16"/>
      <c r="Z31" s="18"/>
      <c r="AA31" s="18"/>
      <c r="AB31" s="30">
        <f>AVERAGE(AB28:AB30)*20%</f>
        <v>0</v>
      </c>
      <c r="AC31" s="16"/>
      <c r="AD31" s="16"/>
      <c r="AE31" s="18"/>
      <c r="AF31" s="18"/>
      <c r="AG31" s="30" t="e">
        <f>AVERAGE(AG28:AG30)*20%</f>
        <v>#VALUE!</v>
      </c>
      <c r="AH31" s="16"/>
      <c r="AI31" s="16"/>
      <c r="AJ31" s="18"/>
      <c r="AK31" s="18"/>
      <c r="AL31" s="30">
        <f>AVERAGE(AL28:AL30)*20%</f>
        <v>0</v>
      </c>
      <c r="AM31" s="16"/>
      <c r="AN31" s="16"/>
      <c r="AO31" s="22"/>
      <c r="AP31" s="22"/>
      <c r="AQ31" s="30">
        <f>AVERAGE(AQ28:AQ30)*20%</f>
        <v>0</v>
      </c>
      <c r="AR31" s="16"/>
    </row>
    <row r="32" spans="1:44" s="15" customFormat="1" ht="18.75" x14ac:dyDescent="0.3">
      <c r="A32" s="12"/>
      <c r="B32" s="12"/>
      <c r="C32" s="12"/>
      <c r="D32" s="13" t="s">
        <v>144</v>
      </c>
      <c r="E32" s="12"/>
      <c r="F32" s="12"/>
      <c r="G32" s="12"/>
      <c r="H32" s="12"/>
      <c r="I32" s="12"/>
      <c r="J32" s="12"/>
      <c r="K32" s="14"/>
      <c r="L32" s="14"/>
      <c r="M32" s="14"/>
      <c r="N32" s="14"/>
      <c r="O32" s="14"/>
      <c r="P32" s="12"/>
      <c r="Q32" s="12"/>
      <c r="R32" s="12"/>
      <c r="S32" s="12"/>
      <c r="T32" s="12"/>
      <c r="U32" s="14"/>
      <c r="V32" s="31"/>
      <c r="W32" s="31" t="e">
        <f>W27+W31</f>
        <v>#DIV/0!</v>
      </c>
      <c r="X32" s="12"/>
      <c r="Y32" s="12"/>
      <c r="Z32" s="14"/>
      <c r="AA32" s="14"/>
      <c r="AB32" s="31" t="e">
        <f>AB27+AB31</f>
        <v>#VALUE!</v>
      </c>
      <c r="AC32" s="12"/>
      <c r="AD32" s="12"/>
      <c r="AE32" s="14"/>
      <c r="AF32" s="14"/>
      <c r="AG32" s="31" t="e">
        <f>AG27+AG31</f>
        <v>#VALUE!</v>
      </c>
      <c r="AH32" s="12"/>
      <c r="AI32" s="12"/>
      <c r="AJ32" s="14"/>
      <c r="AK32" s="14"/>
      <c r="AL32" s="31" t="e">
        <f>AL27+AL31</f>
        <v>#VALUE!</v>
      </c>
      <c r="AM32" s="12"/>
      <c r="AN32" s="12"/>
      <c r="AO32" s="23"/>
      <c r="AP32" s="23"/>
      <c r="AQ32" s="31">
        <f>AQ27+AQ31</f>
        <v>0</v>
      </c>
      <c r="AR32" s="12"/>
    </row>
    <row r="37" spans="5:5" x14ac:dyDescent="0.25">
      <c r="E37" s="1">
        <f>55+57+26+1</f>
        <v>139</v>
      </c>
    </row>
  </sheetData>
  <mergeCells count="24">
    <mergeCell ref="Q10:T11"/>
    <mergeCell ref="A10:B11"/>
    <mergeCell ref="A1:J1"/>
    <mergeCell ref="K1:O1"/>
    <mergeCell ref="D4:D8"/>
    <mergeCell ref="F10:P11"/>
    <mergeCell ref="C10:E11"/>
    <mergeCell ref="E4:J4"/>
    <mergeCell ref="G5:J5"/>
    <mergeCell ref="G6:J6"/>
    <mergeCell ref="G7:J7"/>
    <mergeCell ref="G8:J8"/>
    <mergeCell ref="A2:J2"/>
    <mergeCell ref="A4:C8"/>
    <mergeCell ref="AO10:AR10"/>
    <mergeCell ref="AO11:AR11"/>
    <mergeCell ref="U10:Y10"/>
    <mergeCell ref="U11:Y11"/>
    <mergeCell ref="Z11:AD11"/>
    <mergeCell ref="AE11:AI11"/>
    <mergeCell ref="AJ11:AN11"/>
    <mergeCell ref="AJ10:AN10"/>
    <mergeCell ref="AE10:AI10"/>
    <mergeCell ref="Z10:AD10"/>
  </mergeCells>
  <pageMargins left="0.7" right="0.7" top="0.75" bottom="0.75" header="0.3" footer="0.3"/>
  <pageSetup paperSize="9" scale="43" orientation="portrait" r:id="rId1"/>
  <colBreaks count="1" manualBreakCount="1">
    <brk id="11" max="1048575" man="1"/>
  </colBreaks>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
  <sheetViews>
    <sheetView workbookViewId="0">
      <selection activeCell="A2" sqref="A2"/>
    </sheetView>
  </sheetViews>
  <sheetFormatPr baseColWidth="10" defaultColWidth="8.85546875" defaultRowHeight="15" x14ac:dyDescent="0.25"/>
  <cols>
    <col min="1" max="1" width="6" bestFit="1" customWidth="1"/>
    <col min="2" max="2" width="27.42578125" customWidth="1"/>
    <col min="3" max="5" width="15.85546875" customWidth="1"/>
    <col min="6" max="256" width="11.42578125" customWidth="1"/>
  </cols>
  <sheetData>
    <row r="1" spans="1:5" ht="45" x14ac:dyDescent="0.25">
      <c r="A1" s="27" t="s">
        <v>20</v>
      </c>
      <c r="B1" s="26" t="s">
        <v>145</v>
      </c>
      <c r="C1" s="26" t="s">
        <v>24</v>
      </c>
      <c r="D1" s="3" t="s">
        <v>28</v>
      </c>
      <c r="E1" s="24" t="s">
        <v>35</v>
      </c>
    </row>
    <row r="2" spans="1:5" x14ac:dyDescent="0.25">
      <c r="A2" s="28">
        <v>1</v>
      </c>
      <c r="B2" s="28" t="s">
        <v>146</v>
      </c>
      <c r="C2" s="28" t="s">
        <v>94</v>
      </c>
      <c r="D2" s="28" t="s">
        <v>62</v>
      </c>
      <c r="E2" s="28" t="s">
        <v>53</v>
      </c>
    </row>
    <row r="3" spans="1:5" x14ac:dyDescent="0.25">
      <c r="A3" s="28">
        <v>2</v>
      </c>
      <c r="B3" s="28" t="s">
        <v>147</v>
      </c>
      <c r="C3" s="28" t="s">
        <v>148</v>
      </c>
      <c r="D3" s="28" t="s">
        <v>51</v>
      </c>
      <c r="E3" s="28" t="s">
        <v>83</v>
      </c>
    </row>
    <row r="4" spans="1:5" x14ac:dyDescent="0.25">
      <c r="A4" s="28">
        <v>3</v>
      </c>
      <c r="B4" s="28" t="s">
        <v>149</v>
      </c>
      <c r="C4" s="28" t="s">
        <v>47</v>
      </c>
      <c r="D4" s="28" t="s">
        <v>150</v>
      </c>
      <c r="E4" s="28" t="s">
        <v>151</v>
      </c>
    </row>
    <row r="5" spans="1:5" x14ac:dyDescent="0.25">
      <c r="A5" s="28">
        <v>4</v>
      </c>
      <c r="B5" s="28" t="s">
        <v>152</v>
      </c>
      <c r="C5" s="28" t="s">
        <v>153</v>
      </c>
      <c r="D5" s="28" t="s">
        <v>81</v>
      </c>
      <c r="E5" s="28"/>
    </row>
    <row r="6" spans="1:5" x14ac:dyDescent="0.25">
      <c r="A6" s="28">
        <v>5</v>
      </c>
      <c r="B6" s="28" t="s">
        <v>154</v>
      </c>
      <c r="C6" s="28"/>
      <c r="D6" s="28"/>
      <c r="E6" s="28"/>
    </row>
    <row r="7" spans="1:5" x14ac:dyDescent="0.25">
      <c r="A7" s="28">
        <v>6</v>
      </c>
      <c r="B7" s="28" t="s">
        <v>155</v>
      </c>
      <c r="C7" s="28"/>
      <c r="D7" s="28"/>
      <c r="E7" s="28"/>
    </row>
    <row r="8" spans="1:5" x14ac:dyDescent="0.25">
      <c r="A8" s="28">
        <v>7</v>
      </c>
      <c r="B8" s="28" t="s">
        <v>46</v>
      </c>
      <c r="C8" s="28"/>
      <c r="D8" s="28"/>
      <c r="E8" s="28"/>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GESTION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Yamile Espinosa Galindo</cp:lastModifiedBy>
  <cp:revision/>
  <dcterms:created xsi:type="dcterms:W3CDTF">2021-01-25T18:44:53Z</dcterms:created>
  <dcterms:modified xsi:type="dcterms:W3CDTF">2022-01-18T20:43:33Z</dcterms:modified>
  <cp:category/>
  <cp:contentStatus/>
</cp:coreProperties>
</file>