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102" documentId="13_ncr:1_{60856F84-A80E-4542-AAE4-B57978F24049}" xr6:coauthVersionLast="47" xr6:coauthVersionMax="47" xr10:uidLastSave="{4C30B94B-9761-4517-8691-F2BB8ACD5E34}"/>
  <bookViews>
    <workbookView xWindow="0" yWindow="0" windowWidth="28800" windowHeight="1560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6" i="1" l="1"/>
  <c r="AP26" i="1" s="1"/>
  <c r="AI26" i="1"/>
  <c r="AK26" i="1" s="1"/>
  <c r="AD26" i="1"/>
  <c r="AF26" i="1" s="1"/>
  <c r="Y26" i="1"/>
  <c r="AA26" i="1" s="1"/>
  <c r="T26" i="1"/>
  <c r="V26" i="1" s="1"/>
  <c r="AN25" i="1"/>
  <c r="AP25" i="1" s="1"/>
  <c r="AI25" i="1"/>
  <c r="AK25" i="1" s="1"/>
  <c r="AD25" i="1"/>
  <c r="AF25" i="1" s="1"/>
  <c r="Y25" i="1"/>
  <c r="AA25" i="1" s="1"/>
  <c r="T25" i="1"/>
  <c r="V25" i="1" s="1"/>
  <c r="AN24" i="1"/>
  <c r="AP24" i="1" s="1"/>
  <c r="AI24" i="1"/>
  <c r="AK24" i="1" s="1"/>
  <c r="AD24" i="1"/>
  <c r="AF24" i="1" s="1"/>
  <c r="Y24" i="1"/>
  <c r="AA24" i="1" s="1"/>
  <c r="T24" i="1"/>
  <c r="V24" i="1" s="1"/>
  <c r="AI18" i="1"/>
  <c r="AI17" i="1"/>
  <c r="O22" i="1" l="1"/>
  <c r="O21" i="1"/>
  <c r="AN21" i="1" s="1"/>
  <c r="AP21" i="1" s="1"/>
  <c r="AI14" i="1"/>
  <c r="AK14" i="1" s="1"/>
  <c r="AI13" i="1"/>
  <c r="AK13" i="1" s="1"/>
  <c r="AD15" i="1"/>
  <c r="AF15" i="1" s="1"/>
  <c r="AD14" i="1"/>
  <c r="AF14" i="1" s="1"/>
  <c r="AD13" i="1"/>
  <c r="AF13" i="1" s="1"/>
  <c r="Y15" i="1"/>
  <c r="AA15" i="1" s="1"/>
  <c r="Y14" i="1"/>
  <c r="AA14" i="1" s="1"/>
  <c r="Y13" i="1"/>
  <c r="AA13" i="1" s="1"/>
  <c r="T15" i="1"/>
  <c r="V15" i="1" s="1"/>
  <c r="T14" i="1"/>
  <c r="V14" i="1" s="1"/>
  <c r="T16" i="1"/>
  <c r="V16" i="1" s="1"/>
  <c r="Y20" i="1"/>
  <c r="AA20" i="1" s="1"/>
  <c r="AI19" i="1"/>
  <c r="AK19" i="1" s="1"/>
  <c r="Y19" i="1"/>
  <c r="AA19" i="1" s="1"/>
  <c r="T19" i="1"/>
  <c r="V19" i="1" s="1"/>
  <c r="AK18" i="1"/>
  <c r="Y18" i="1"/>
  <c r="AA18" i="1" s="1"/>
  <c r="T18" i="1"/>
  <c r="V18" i="1" s="1"/>
  <c r="AK17" i="1"/>
  <c r="AI16" i="1"/>
  <c r="AK16" i="1" s="1"/>
  <c r="AD16" i="1"/>
  <c r="AF16" i="1" s="1"/>
  <c r="Y16" i="1"/>
  <c r="AA16" i="1" s="1"/>
  <c r="AP27" i="1"/>
  <c r="AK27" i="1"/>
  <c r="AN22" i="1"/>
  <c r="AP22" i="1" s="1"/>
  <c r="AI22" i="1"/>
  <c r="AK22" i="1" s="1"/>
  <c r="AI21" i="1"/>
  <c r="AK21" i="1" s="1"/>
  <c r="AI20" i="1"/>
  <c r="AK20" i="1" s="1"/>
  <c r="AI15" i="1"/>
  <c r="AK15" i="1" s="1"/>
  <c r="AF27" i="1"/>
  <c r="AD22" i="1"/>
  <c r="AF22" i="1" s="1"/>
  <c r="AD21" i="1"/>
  <c r="AF21" i="1" s="1"/>
  <c r="AD20" i="1"/>
  <c r="AF20" i="1" s="1"/>
  <c r="AD19" i="1"/>
  <c r="AF19" i="1" s="1"/>
  <c r="AD18" i="1"/>
  <c r="AF18" i="1" s="1"/>
  <c r="AD17" i="1"/>
  <c r="AF17" i="1" s="1"/>
  <c r="AA27" i="1"/>
  <c r="Y22" i="1"/>
  <c r="AA22" i="1" s="1"/>
  <c r="Y21" i="1"/>
  <c r="AA21" i="1" s="1"/>
  <c r="Y17" i="1"/>
  <c r="AA17" i="1" s="1"/>
  <c r="V27" i="1"/>
  <c r="T22" i="1"/>
  <c r="V22" i="1" s="1"/>
  <c r="T21" i="1"/>
  <c r="V21" i="1" s="1"/>
  <c r="T20" i="1"/>
  <c r="V20" i="1" s="1"/>
  <c r="T17" i="1"/>
  <c r="V17" i="1" s="1"/>
  <c r="T13" i="1" l="1"/>
  <c r="V13" i="1" s="1"/>
  <c r="V23" i="1" s="1"/>
  <c r="V28" i="1" s="1"/>
  <c r="O13" i="1"/>
  <c r="AN13" i="1" s="1"/>
  <c r="AP13" i="1" s="1"/>
  <c r="O17" i="1"/>
  <c r="AN17" i="1" s="1"/>
  <c r="AP17" i="1" s="1"/>
  <c r="O16" i="1"/>
  <c r="AN16" i="1" s="1"/>
  <c r="AP16" i="1" s="1"/>
  <c r="O18" i="1"/>
  <c r="AN18" i="1" s="1"/>
  <c r="AP18" i="1" s="1"/>
  <c r="O19" i="1"/>
  <c r="AN19" i="1" s="1"/>
  <c r="AP19" i="1" s="1"/>
  <c r="O20" i="1"/>
  <c r="AN20" i="1" s="1"/>
  <c r="AP20" i="1" s="1"/>
  <c r="AK23" i="1"/>
  <c r="AK28" i="1" s="1"/>
  <c r="AF23" i="1"/>
  <c r="AF28" i="1" s="1"/>
  <c r="O15" i="1"/>
  <c r="AN15" i="1" s="1"/>
  <c r="AP15" i="1" s="1"/>
  <c r="AA23" i="1"/>
  <c r="AA28" i="1" s="1"/>
  <c r="O14" i="1"/>
  <c r="AN14" i="1" s="1"/>
  <c r="AP14" i="1" s="1"/>
  <c r="AP23" i="1" l="1"/>
  <c r="AP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 xml:space="preserve">Indique un nombre corto que refleje lo que pretende medir. 
</t>
        </r>
        <r>
          <rPr>
            <b/>
            <sz val="9"/>
            <color rgb="FF000000"/>
            <rFont val="Tahoma"/>
            <family val="2"/>
          </rPr>
          <t>Ej. Porcentaje de giros acumulados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3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<sst xmlns="http://schemas.openxmlformats.org/spreadsheetml/2006/main" count="232" uniqueCount="139">
  <si>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ACOMPAÑAMIENTO A LA GESTIÓN LOCAL</t>
    </r>
  </si>
  <si>
    <t>VIGENCIA DE LA PLANEACIÓN 2023</t>
  </si>
  <si>
    <t>DEPENDENCIAS ASOCIADAS</t>
  </si>
  <si>
    <t>SUBSECRETARÍA DE GESTIÓN LOCAL
DIRECCIÓN PARA LA GESTIÓN DEL DESARROLLO LOCAL
DIRECCIÓN PARA LA GESTIÓN POLICIVA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</si>
  <si>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</si>
  <si>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</si>
  <si>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</si>
  <si>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</si>
  <si>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</si>
  <si>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</si>
  <si>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</si>
  <si>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</si>
  <si>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</si>
  <si>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</si>
  <si>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</si>
  <si>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</si>
  <si>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</si>
  <si>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</si>
  <si>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</si>
  <si>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</si>
  <si>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</si>
  <si>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</si>
  <si>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</si>
  <si>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</si>
  <si>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</si>
  <si>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</si>
  <si>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</si>
  <si>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</si>
  <si>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</si>
  <si>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</si>
  <si>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</si>
  <si>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</si>
  <si>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</si>
  <si>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</si>
  <si>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</si>
  <si>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</si>
  <si>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</si>
  <si>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</si>
  <si>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</si>
  <si>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</si>
  <si>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</si>
  <si>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</si>
  <si>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</si>
  <si>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1</t>
  </si>
  <si>
    <t>Gestión</t>
  </si>
  <si>
    <t>Participantes en procesos de formación para el fortalecimiento de la gestión local</t>
  </si>
  <si>
    <t>Número de participantes en procesos de formación de la Escuela del Centro de Gobierno Local</t>
  </si>
  <si>
    <t>5206 
(Corte: 31 de diciembre)</t>
  </si>
  <si>
    <t>Suma</t>
  </si>
  <si>
    <t>Eficacia</t>
  </si>
  <si>
    <t xml:space="preserve">Reporte de participantes capacitados en los procesos de formación de la Escuela del Centro Local de Gobierno </t>
  </si>
  <si>
    <t>Listados de Asistencia</t>
  </si>
  <si>
    <t>Subsecretaría de Gestión Local - CGL ECGL</t>
  </si>
  <si>
    <t>2</t>
  </si>
  <si>
    <t>Informe de análisis de la gestión local que incluya alertas tempranas para las Alcaldías Locales</t>
  </si>
  <si>
    <t>Número de informes realizados en temas de gestión local que incluya alertas tempranas para las Alcaldías Locales</t>
  </si>
  <si>
    <t>Informes  realizados en temas de gestión local que incluya alertas tempranas para las Alcaldías Locales</t>
  </si>
  <si>
    <t>Bodega de Datos de la Secretaría de Gobierno</t>
  </si>
  <si>
    <t>Subsecretaría de Gestión Local - CGL Observatorio</t>
  </si>
  <si>
    <t>3</t>
  </si>
  <si>
    <t>Ejecutar el 100% de la Estrategia de fortalecimiento del Centro de Gobierno Local</t>
  </si>
  <si>
    <t>Retadora (mejora)</t>
  </si>
  <si>
    <t>Porcentaje de ejecución de la Estrategia de fortalecimiento del CGL</t>
  </si>
  <si>
    <t>(Actividades ejecutadas de la Estrategia de fortalecimiento del CGL / Actividades programadas en la Estrategia de fortalecimiento del CGL)*100</t>
  </si>
  <si>
    <t>N/A</t>
  </si>
  <si>
    <t>Informe de ejecución de la Estrategia de Fortalecimiento del CGL</t>
  </si>
  <si>
    <t>Archivo OneDrive Centro de Gobierno Local/Archivo Subsecretaría de Gestión Local</t>
  </si>
  <si>
    <t>Subsecretaría de Gestión Local - Centro de Gobierno Local (Portal Web-Observatorio-Escuela)</t>
  </si>
  <si>
    <t>Realizar 12 informes de seguimiento y recomendaciones a los FDL  frente a la materialización de las iniciativas ciudadanas priorizadas en presupuestos participativos</t>
  </si>
  <si>
    <t>Informes de seguimiento y recomendaciones a los FDL  frente a la materialización de las iniciativas ciudadanas priorizadas en presupuestos participativos</t>
  </si>
  <si>
    <t>Número de informes de seguimiento y recomendaciones a la materialización de las iniciativas ciudadanas realizados</t>
  </si>
  <si>
    <t>Subsecretaría de Gestión Local - Constructores Locales</t>
  </si>
  <si>
    <t>Implementar el 100% de la estrategia de acompañamiento y seguimiento a los procesos contractuales 2023 y seguimiento a contratos vigentes de infraestructura local de los 20 Fondos de Desarrollo Local</t>
  </si>
  <si>
    <t>Porcentaje de avance en la implementación de la estrategia de acompañamiento a procesos contractuales 2023 y seguimiento a contratos vigentes de infraestructura local</t>
  </si>
  <si>
    <r>
      <t>(Número de acciones desarrolladas para el acompañamiento y seguimiento a los procesos contractuales 2023 y contratos vigentes de infraestructura local / Número de acciones programadas para el acompañamiento y seguimiento a los procesos contractuales 2023 y contratos vigentes de infraestructura local</t>
    </r>
    <r>
      <rPr>
        <sz val="11"/>
        <rFont val="Calibri Light"/>
        <family val="2"/>
        <scheme val="major"/>
      </rPr>
      <t>)*100</t>
    </r>
  </si>
  <si>
    <t>Matrices de avance de ejecución de contratos adelantados por los FDL y tablero de control de procesos contractuales 2023</t>
  </si>
  <si>
    <t>Archivo Dirección para la Gestión del Desarrollo Local</t>
  </si>
  <si>
    <t>Dirección para la Gestión del Desarrollo Local</t>
  </si>
  <si>
    <t>Implementar el 100% de la estrategia para el acompañamiento y seguimiento a la depuración de las obligaciones por pagar en los 20 Fondos de Desarrollo Local</t>
  </si>
  <si>
    <t>Porcentaje de avance en la implementación de la estrategia para el acompañamiento y seguimiento a la depuración de obligaciones por pagar en los FDL</t>
  </si>
  <si>
    <r>
      <t>(Número de acciones desarrolladas para la implementación de la estrategia de obligaciones por pagar / Número de acciones programadas para la implementación de la estrategia de obligaciones por pagar)</t>
    </r>
    <r>
      <rPr>
        <sz val="11"/>
        <rFont val="Calibri Light"/>
        <family val="2"/>
        <scheme val="major"/>
      </rPr>
      <t>*100</t>
    </r>
  </si>
  <si>
    <t>Informe de avance en la  implementación de la estrategia  para el acompañamiento y seguimiento a la ejecución de las obligaciones por pagar</t>
  </si>
  <si>
    <t>Sistema de información prespuestal BogData.
Información reportada por los FDL</t>
  </si>
  <si>
    <t>Implementar el 100% de la estrategia para el acompañamiento técnico y seguimiento a la implementación de los requerimientos priorizados derivados del diagnóstico realizado al Sistema SIPSE Local</t>
  </si>
  <si>
    <t>Porcentaje de avance en la implementación de la estrategia para el acompañamiento técnico y seguimiento a la implementación de requerimientos priorizados SIPSE-Local</t>
  </si>
  <si>
    <r>
      <t>(Número de acciones desarrolladas para la implementación de la estrategia de acompañamiento técnico y seguimiento a la implementación de los requerimientos priorizados de SIPSE-Local / Número de acciones programadas para la implementación de la estrategia de acompañamiento técnico y seguimiento a la implementación de los requerimientos priorizados de SIPSE-Local)</t>
    </r>
    <r>
      <rPr>
        <sz val="11"/>
        <rFont val="Calibri Light"/>
        <family val="2"/>
        <scheme val="major"/>
      </rPr>
      <t>*100</t>
    </r>
  </si>
  <si>
    <t>Informe de avance en la  implementación de la estrategia para el acompañamiento técnico y seguimiento a la implementación de requerimientos priorizados SIPSE-Local</t>
  </si>
  <si>
    <t>Realizar 83 visitas de seguimiento y/o asesorías al proceso de cobro persuasivo de las alcaldías locales por parte del Grupo de Cobro Persuasivo</t>
  </si>
  <si>
    <t>Visitas de seguimiento y/o asesoría al proceso de cobro persuasivo</t>
  </si>
  <si>
    <t>Número de visitas de seguimiento y/o asesoría al proceso de cobro persuasivo de las alcaldías locales</t>
  </si>
  <si>
    <t>Formatos de evidencia de reunión diligenciados de las visitas realizadas</t>
  </si>
  <si>
    <t>Archivo de la Dirección para la Gestión Policiva</t>
  </si>
  <si>
    <t>Dirección para la Gestión Policiva (Cobro Persuasivo)</t>
  </si>
  <si>
    <t>10</t>
  </si>
  <si>
    <t>Realizar 6.100 asesorías funcionales a funcionarios (Profesionales Grado 222-24 de reparto, Inspectores, auxiliares administrativos y personal apoyo de los despachos) para fortalecer las capacidades y habilidades en el uso del aplicativo ARCO.</t>
  </si>
  <si>
    <t>Asesorías funcionales a funcionarios  (Profesionales Grado 222-24 de reparto, Inspectores, auxiliares administrativos y personal apoyo de los despachos) para fortalecer en el uso del aplicativo ARCO</t>
  </si>
  <si>
    <t>Número de asesorías funcionales a funcionarios (Profesionales Grado 222-24 de reparto, Inspectores, auxiliares administrativos y personal apoyo de los despachos)  en el uso del aplicativo ARCO.</t>
  </si>
  <si>
    <t>Listados de asistencia de reuniones o chats en Teams</t>
  </si>
  <si>
    <t>Dirección para la Gestión Policiva (ARCO)</t>
  </si>
  <si>
    <t>Total metas técnicas (80%)</t>
  </si>
  <si>
    <t>Total metas transversales (20%)</t>
  </si>
  <si>
    <t xml:space="preserve">Total plan de gestión </t>
  </si>
  <si>
    <t>Sostenibilidad del sistema de gestión</t>
  </si>
  <si>
    <t xml:space="preserve">Alcanzar 3000 participantes en procesos de formación de la Escuela del Centro de Gobierno Local para el fortalecimiento de la gestión local </t>
  </si>
  <si>
    <t>Realizar 4 informes de análisis en temas de gestión local que incluyan alertas tempranas para las Alcaldias Locales</t>
  </si>
  <si>
    <t>Informe y/o infografía realizado en temas de gestión local que incluya alertas tempranas para las Alcaldías Locales</t>
  </si>
  <si>
    <t>85% 
(Corte: 30 de septiembre)</t>
  </si>
  <si>
    <t>72%
(Corte: 30 de septiembre)</t>
  </si>
  <si>
    <t>64
(Corte: 30 de septiembre)</t>
  </si>
  <si>
    <t>6716
(Corte: 30 de septiembre)</t>
  </si>
  <si>
    <t>Elaborar 10 reportes de acompañamiento técnico, jurídico y financiero  que realiza la DGDL a la implementación de los programas de Bogotá Local</t>
  </si>
  <si>
    <t>Reporte de acompañamiento técnico, jurídico y financiero  que realiza la DGDL a la implementación de los programas de Bogotá Local</t>
  </si>
  <si>
    <t>Número de reportes de acompañamiento técnico, jurídico y financiero  que realiza la DGDL a la implementación de los programas de Bogotá Local</t>
  </si>
  <si>
    <t>Reportes de acompañamiento técnico, jurídico y financiero  que realiza la DGDL a la implementación de los programas de Bogotá Local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</si>
  <si>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</si>
  <si>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</si>
  <si>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</si>
  <si>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</si>
  <si>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</si>
  <si>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Constante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</si>
  <si>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</si>
  <si>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</si>
  <si>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</si>
  <si>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</si>
  <si>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</si>
  <si>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</si>
  <si>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</si>
  <si>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</si>
  <si>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</si>
  <si>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</si>
  <si>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 xml:space="preserve">Casos Hola de actualización generados
Listado Maestro de Documentos 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</si>
  <si>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</si>
  <si>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</si>
  <si>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</si>
  <si>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</si>
  <si>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Formato Evidencia de Reunión GDI-GPD-F029 diligenciado y presentación realizada</t>
  </si>
  <si>
    <t>Líder del proceso</t>
  </si>
  <si>
    <t>Fortalecer la gestión institucional aumentando las capacidades de la entidad para la planeación, seguimiento y ejecución de sus metas y recursos, y la gestión del talento humano.</t>
  </si>
  <si>
    <r>
      <rPr>
        <b/>
        <sz val="11"/>
        <color indexed="8"/>
        <rFont val="Calibri Light"/>
        <family val="2"/>
      </rPr>
      <t xml:space="preserve">Código Formato: </t>
    </r>
    <r>
      <rPr>
        <sz val="11"/>
        <color indexed="8"/>
        <rFont val="Calibri Light"/>
        <family val="2"/>
      </rPr>
      <t xml:space="preserve">PLE-PIN-F017
</t>
    </r>
    <r>
      <rPr>
        <b/>
        <sz val="11"/>
        <color indexed="8"/>
        <rFont val="Calibri Light"/>
        <family val="2"/>
      </rPr>
      <t>Versión: 6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Vigencia desde: xxxxx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Caso HOLA: 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</si>
</sst>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Calibri Light"/>
      <family val="2"/>
    </font>
    <font>
      <b/>
      <sz val="11"/>
      <name val="Calibri Light"/>
      <family val="2"/>
      <scheme val="major"/>
    </font>
    <font>
      <b/>
      <sz val="9"/>
      <color rgb="FF000000"/>
      <name val="Tahoma"/>
      <family val="2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9" fontId="7" fillId="3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9" fillId="2" borderId="1" xfId="1" applyFont="1" applyFill="1" applyBorder="1" applyAlignment="1">
      <alignment wrapText="1"/>
    </xf>
    <xf numFmtId="1" fontId="2" fillId="0" borderId="1" xfId="1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9" fontId="10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9" fontId="9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6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" fontId="2" fillId="0" borderId="1" xfId="3" applyNumberFormat="1" applyFont="1" applyBorder="1" applyAlignment="1">
      <alignment horizontal="justify" vertical="center" wrapText="1"/>
    </xf>
    <xf numFmtId="1" fontId="2" fillId="0" borderId="1" xfId="2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16" fillId="0" borderId="1" xfId="1" applyFont="1" applyBorder="1" applyAlignment="1">
      <alignment horizontal="center" vertical="center" wrapText="1"/>
    </xf>
    <xf numFmtId="9" fontId="16" fillId="0" borderId="1" xfId="1" applyFont="1" applyFill="1" applyBorder="1" applyAlignment="1">
      <alignment horizontal="center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8"/>
  <sheetViews>
    <sheetView tabSelected="1" zoomScale="70" zoomScaleNormal="70" workbookViewId="0">
      <selection activeCell="A4" sqref="A4:B8"/>
    </sheetView>
  </sheetViews>
  <sheetFormatPr baseColWidth="10" defaultColWidth="10.85546875" defaultRowHeight="15" x14ac:dyDescent="0.25"/>
  <cols>
    <col min="1" max="1" width="4.140625" style="1" customWidth="1"/>
    <col min="2" max="2" width="25.42578125" style="1" customWidth="1"/>
    <col min="3" max="3" width="8.140625" style="1" customWidth="1"/>
    <col min="4" max="4" width="44.28515625" style="1" bestFit="1" customWidth="1"/>
    <col min="5" max="5" width="13.85546875" style="1" customWidth="1"/>
    <col min="6" max="6" width="24.42578125" style="1" customWidth="1"/>
    <col min="7" max="7" width="35.7109375" style="1" customWidth="1"/>
    <col min="8" max="8" width="18.140625" style="1" customWidth="1"/>
    <col min="9" max="9" width="18.42578125" style="1" customWidth="1"/>
    <col min="10" max="10" width="15.85546875" style="1" customWidth="1"/>
    <col min="11" max="11" width="9.140625" style="1" customWidth="1"/>
    <col min="12" max="12" width="9" style="1" customWidth="1"/>
    <col min="13" max="13" width="8.85546875" style="1" customWidth="1"/>
    <col min="14" max="14" width="7.28515625" style="1" customWidth="1"/>
    <col min="15" max="15" width="17.42578125" style="1" customWidth="1"/>
    <col min="16" max="16" width="21.28515625" style="1" bestFit="1" customWidth="1"/>
    <col min="17" max="17" width="24.42578125" style="1" customWidth="1"/>
    <col min="18" max="20" width="16.42578125" style="1" customWidth="1"/>
    <col min="21" max="21" width="43.7109375" style="1" customWidth="1"/>
    <col min="22" max="22" width="16.42578125" style="1" customWidth="1"/>
    <col min="23" max="24" width="22" style="1" customWidth="1"/>
    <col min="25" max="25" width="16.42578125" style="1" customWidth="1"/>
    <col min="26" max="26" width="34.85546875" style="1" customWidth="1"/>
    <col min="27" max="29" width="16.42578125" style="1" customWidth="1"/>
    <col min="30" max="30" width="21.42578125" style="1" customWidth="1"/>
    <col min="31" max="31" width="39.42578125" style="1" customWidth="1"/>
    <col min="32" max="16384" width="10.85546875" style="1"/>
  </cols>
  <sheetData>
    <row r="1" spans="1:43" s="25" customFormat="1" ht="70.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62" t="s">
        <v>138</v>
      </c>
      <c r="L1" s="62"/>
      <c r="M1" s="62"/>
      <c r="N1" s="62"/>
      <c r="O1" s="62"/>
    </row>
    <row r="2" spans="1:43" s="27" customFormat="1" ht="23.45" customHeight="1" x14ac:dyDescent="0.25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26"/>
    </row>
    <row r="3" spans="1:43" s="25" customFormat="1" x14ac:dyDescent="0.25"/>
    <row r="4" spans="1:43" s="25" customFormat="1" x14ac:dyDescent="0.25">
      <c r="A4" s="78" t="s">
        <v>2</v>
      </c>
      <c r="B4" s="79"/>
      <c r="C4" s="84" t="s">
        <v>3</v>
      </c>
      <c r="D4" s="85"/>
      <c r="E4" s="64" t="s">
        <v>4</v>
      </c>
      <c r="F4" s="65"/>
      <c r="G4" s="65"/>
      <c r="H4" s="65"/>
      <c r="I4" s="65"/>
      <c r="J4" s="66"/>
    </row>
    <row r="5" spans="1:43" s="25" customFormat="1" x14ac:dyDescent="0.25">
      <c r="A5" s="80"/>
      <c r="B5" s="81"/>
      <c r="C5" s="86"/>
      <c r="D5" s="87"/>
      <c r="E5" s="2" t="s">
        <v>5</v>
      </c>
      <c r="F5" s="2" t="s">
        <v>6</v>
      </c>
      <c r="G5" s="64" t="s">
        <v>7</v>
      </c>
      <c r="H5" s="65"/>
      <c r="I5" s="65"/>
      <c r="J5" s="66"/>
    </row>
    <row r="6" spans="1:43" s="25" customFormat="1" x14ac:dyDescent="0.25">
      <c r="A6" s="80"/>
      <c r="B6" s="81"/>
      <c r="C6" s="86"/>
      <c r="D6" s="87"/>
      <c r="E6" s="28">
        <v>1</v>
      </c>
      <c r="F6" s="28"/>
      <c r="G6" s="67" t="s">
        <v>8</v>
      </c>
      <c r="H6" s="67"/>
      <c r="I6" s="67"/>
      <c r="J6" s="67"/>
    </row>
    <row r="7" spans="1:43" s="25" customFormat="1" x14ac:dyDescent="0.25">
      <c r="A7" s="80"/>
      <c r="B7" s="81"/>
      <c r="C7" s="86"/>
      <c r="D7" s="87"/>
      <c r="E7" s="28"/>
      <c r="F7" s="28"/>
      <c r="G7" s="67"/>
      <c r="H7" s="67"/>
      <c r="I7" s="67"/>
      <c r="J7" s="67"/>
    </row>
    <row r="8" spans="1:43" s="25" customFormat="1" x14ac:dyDescent="0.25">
      <c r="A8" s="82"/>
      <c r="B8" s="83"/>
      <c r="C8" s="88"/>
      <c r="D8" s="89"/>
      <c r="E8" s="28"/>
      <c r="F8" s="28"/>
      <c r="G8" s="67"/>
      <c r="H8" s="67"/>
      <c r="I8" s="67"/>
      <c r="J8" s="67"/>
    </row>
    <row r="9" spans="1:43" s="25" customFormat="1" x14ac:dyDescent="0.25"/>
    <row r="10" spans="1:43" ht="14.45" customHeight="1" x14ac:dyDescent="0.25">
      <c r="A10" s="63" t="s">
        <v>9</v>
      </c>
      <c r="B10" s="63"/>
      <c r="C10" s="63" t="s">
        <v>10</v>
      </c>
      <c r="D10" s="63"/>
      <c r="E10" s="63"/>
      <c r="F10" s="68" t="s">
        <v>11</v>
      </c>
      <c r="G10" s="69"/>
      <c r="H10" s="69"/>
      <c r="I10" s="69"/>
      <c r="J10" s="69"/>
      <c r="K10" s="69"/>
      <c r="L10" s="69"/>
      <c r="M10" s="69"/>
      <c r="N10" s="69"/>
      <c r="O10" s="69"/>
      <c r="P10" s="70"/>
      <c r="Q10" s="63" t="s">
        <v>12</v>
      </c>
      <c r="R10" s="63"/>
      <c r="S10" s="63"/>
      <c r="T10" s="90" t="s">
        <v>13</v>
      </c>
      <c r="U10" s="91"/>
      <c r="V10" s="91"/>
      <c r="W10" s="91"/>
      <c r="X10" s="92"/>
      <c r="Y10" s="96" t="s">
        <v>14</v>
      </c>
      <c r="Z10" s="97"/>
      <c r="AA10" s="97"/>
      <c r="AB10" s="97"/>
      <c r="AC10" s="98"/>
      <c r="AD10" s="102" t="s">
        <v>15</v>
      </c>
      <c r="AE10" s="103"/>
      <c r="AF10" s="103"/>
      <c r="AG10" s="103"/>
      <c r="AH10" s="104"/>
      <c r="AI10" s="108" t="s">
        <v>16</v>
      </c>
      <c r="AJ10" s="109"/>
      <c r="AK10" s="109"/>
      <c r="AL10" s="109"/>
      <c r="AM10" s="110"/>
      <c r="AN10" s="114" t="s">
        <v>17</v>
      </c>
      <c r="AO10" s="115"/>
      <c r="AP10" s="115"/>
      <c r="AQ10" s="116"/>
    </row>
    <row r="11" spans="1:43" ht="14.45" customHeight="1" x14ac:dyDescent="0.25">
      <c r="A11" s="63"/>
      <c r="B11" s="63"/>
      <c r="C11" s="63"/>
      <c r="D11" s="63"/>
      <c r="E11" s="63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3"/>
      <c r="Q11" s="63"/>
      <c r="R11" s="63"/>
      <c r="S11" s="63"/>
      <c r="T11" s="93"/>
      <c r="U11" s="94"/>
      <c r="V11" s="94"/>
      <c r="W11" s="94"/>
      <c r="X11" s="95"/>
      <c r="Y11" s="99"/>
      <c r="Z11" s="100"/>
      <c r="AA11" s="100"/>
      <c r="AB11" s="100"/>
      <c r="AC11" s="101"/>
      <c r="AD11" s="105"/>
      <c r="AE11" s="106"/>
      <c r="AF11" s="106"/>
      <c r="AG11" s="106"/>
      <c r="AH11" s="107"/>
      <c r="AI11" s="111"/>
      <c r="AJ11" s="112"/>
      <c r="AK11" s="112"/>
      <c r="AL11" s="112"/>
      <c r="AM11" s="113"/>
      <c r="AN11" s="117"/>
      <c r="AO11" s="118"/>
      <c r="AP11" s="118"/>
      <c r="AQ11" s="119"/>
    </row>
    <row r="12" spans="1:43" ht="60" x14ac:dyDescent="0.25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14" t="s">
        <v>23</v>
      </c>
      <c r="G12" s="14" t="s">
        <v>24</v>
      </c>
      <c r="H12" s="14" t="s">
        <v>25</v>
      </c>
      <c r="I12" s="14" t="s">
        <v>26</v>
      </c>
      <c r="J12" s="14" t="s">
        <v>27</v>
      </c>
      <c r="K12" s="14" t="s">
        <v>28</v>
      </c>
      <c r="L12" s="14" t="s">
        <v>29</v>
      </c>
      <c r="M12" s="14" t="s">
        <v>30</v>
      </c>
      <c r="N12" s="14" t="s">
        <v>31</v>
      </c>
      <c r="O12" s="14" t="s">
        <v>32</v>
      </c>
      <c r="P12" s="14" t="s">
        <v>33</v>
      </c>
      <c r="Q12" s="2" t="s">
        <v>34</v>
      </c>
      <c r="R12" s="2" t="s">
        <v>35</v>
      </c>
      <c r="S12" s="2" t="s">
        <v>36</v>
      </c>
      <c r="T12" s="3" t="s">
        <v>37</v>
      </c>
      <c r="U12" s="3" t="s">
        <v>38</v>
      </c>
      <c r="V12" s="3" t="s">
        <v>39</v>
      </c>
      <c r="W12" s="3" t="s">
        <v>40</v>
      </c>
      <c r="X12" s="3" t="s">
        <v>41</v>
      </c>
      <c r="Y12" s="17" t="s">
        <v>37</v>
      </c>
      <c r="Z12" s="17" t="s">
        <v>38</v>
      </c>
      <c r="AA12" s="17" t="s">
        <v>39</v>
      </c>
      <c r="AB12" s="17" t="s">
        <v>40</v>
      </c>
      <c r="AC12" s="17" t="s">
        <v>41</v>
      </c>
      <c r="AD12" s="18" t="s">
        <v>37</v>
      </c>
      <c r="AE12" s="18" t="s">
        <v>38</v>
      </c>
      <c r="AF12" s="18" t="s">
        <v>39</v>
      </c>
      <c r="AG12" s="18" t="s">
        <v>40</v>
      </c>
      <c r="AH12" s="18" t="s">
        <v>41</v>
      </c>
      <c r="AI12" s="19" t="s">
        <v>37</v>
      </c>
      <c r="AJ12" s="19" t="s">
        <v>38</v>
      </c>
      <c r="AK12" s="19" t="s">
        <v>39</v>
      </c>
      <c r="AL12" s="19" t="s">
        <v>40</v>
      </c>
      <c r="AM12" s="19" t="s">
        <v>41</v>
      </c>
      <c r="AN12" s="4" t="s">
        <v>37</v>
      </c>
      <c r="AO12" s="4" t="s">
        <v>38</v>
      </c>
      <c r="AP12" s="4" t="s">
        <v>39</v>
      </c>
      <c r="AQ12" s="4" t="s">
        <v>40</v>
      </c>
    </row>
    <row r="13" spans="1:43" s="22" customFormat="1" ht="105" x14ac:dyDescent="0.25">
      <c r="A13" s="16">
        <v>4</v>
      </c>
      <c r="B13" s="15" t="s">
        <v>42</v>
      </c>
      <c r="C13" s="20" t="s">
        <v>43</v>
      </c>
      <c r="D13" s="23" t="s">
        <v>103</v>
      </c>
      <c r="E13" s="16" t="s">
        <v>44</v>
      </c>
      <c r="F13" s="53" t="s">
        <v>45</v>
      </c>
      <c r="G13" s="53" t="s">
        <v>46</v>
      </c>
      <c r="H13" s="42" t="s">
        <v>47</v>
      </c>
      <c r="I13" s="16" t="s">
        <v>48</v>
      </c>
      <c r="J13" s="53" t="s">
        <v>46</v>
      </c>
      <c r="K13" s="31">
        <v>400</v>
      </c>
      <c r="L13" s="31">
        <v>1300</v>
      </c>
      <c r="M13" s="34">
        <v>1300</v>
      </c>
      <c r="N13" s="34">
        <v>0</v>
      </c>
      <c r="O13" s="31">
        <f t="shared" ref="O13:O22" si="0">K13+L13+M13+N13</f>
        <v>3000</v>
      </c>
      <c r="P13" s="16" t="s">
        <v>49</v>
      </c>
      <c r="Q13" s="23" t="s">
        <v>50</v>
      </c>
      <c r="R13" s="15" t="s">
        <v>51</v>
      </c>
      <c r="S13" s="15" t="s">
        <v>52</v>
      </c>
      <c r="T13" s="29">
        <f t="shared" ref="T13:T22" si="1">K13</f>
        <v>400</v>
      </c>
      <c r="U13" s="16"/>
      <c r="V13" s="16">
        <f>IF(U13/T13&gt;100%,100%,U13/T13)</f>
        <v>0</v>
      </c>
      <c r="W13" s="16"/>
      <c r="X13" s="16"/>
      <c r="Y13" s="29">
        <f t="shared" ref="Y13:Y22" si="2">L13</f>
        <v>1300</v>
      </c>
      <c r="Z13" s="16"/>
      <c r="AA13" s="16">
        <f>IF(Z13/Y13&gt;100%,100%,Z13/Y13)</f>
        <v>0</v>
      </c>
      <c r="AB13" s="16"/>
      <c r="AC13" s="16"/>
      <c r="AD13" s="29">
        <f t="shared" ref="AD13:AD22" si="3">M13</f>
        <v>1300</v>
      </c>
      <c r="AE13" s="16"/>
      <c r="AF13" s="16">
        <f>IF(AE13/AD13&gt;100%,100%,AE13/AD13)</f>
        <v>0</v>
      </c>
      <c r="AG13" s="16"/>
      <c r="AH13" s="16"/>
      <c r="AI13" s="29">
        <f t="shared" ref="AI13:AI22" si="4">N13</f>
        <v>0</v>
      </c>
      <c r="AJ13" s="16"/>
      <c r="AK13" s="16" t="e">
        <f>IF(AJ13/AI13&gt;100%,100%,AJ13/AI13)</f>
        <v>#DIV/0!</v>
      </c>
      <c r="AL13" s="16"/>
      <c r="AM13" s="16"/>
      <c r="AN13" s="16">
        <f t="shared" ref="AN13:AN22" si="5">O13</f>
        <v>3000</v>
      </c>
      <c r="AO13" s="16"/>
      <c r="AP13" s="16">
        <f>IF(AO13/AN13&gt;100%,100%,AO13/AN13)</f>
        <v>0</v>
      </c>
      <c r="AQ13" s="16"/>
    </row>
    <row r="14" spans="1:43" s="49" customFormat="1" ht="120" x14ac:dyDescent="0.25">
      <c r="A14" s="42">
        <v>4</v>
      </c>
      <c r="B14" s="23" t="s">
        <v>42</v>
      </c>
      <c r="C14" s="43" t="s">
        <v>53</v>
      </c>
      <c r="D14" s="44" t="s">
        <v>104</v>
      </c>
      <c r="E14" s="45" t="s">
        <v>44</v>
      </c>
      <c r="F14" s="44" t="s">
        <v>54</v>
      </c>
      <c r="G14" s="44" t="s">
        <v>55</v>
      </c>
      <c r="H14" s="45">
        <v>3</v>
      </c>
      <c r="I14" s="45" t="s">
        <v>48</v>
      </c>
      <c r="J14" s="44" t="s">
        <v>56</v>
      </c>
      <c r="K14" s="46">
        <v>1</v>
      </c>
      <c r="L14" s="46">
        <v>1</v>
      </c>
      <c r="M14" s="47">
        <v>1</v>
      </c>
      <c r="N14" s="47">
        <v>1</v>
      </c>
      <c r="O14" s="46">
        <f t="shared" si="0"/>
        <v>4</v>
      </c>
      <c r="P14" s="42" t="s">
        <v>49</v>
      </c>
      <c r="Q14" s="23" t="s">
        <v>105</v>
      </c>
      <c r="R14" s="15" t="s">
        <v>57</v>
      </c>
      <c r="S14" s="23" t="s">
        <v>58</v>
      </c>
      <c r="T14" s="48">
        <f t="shared" si="1"/>
        <v>1</v>
      </c>
      <c r="U14" s="42"/>
      <c r="V14" s="42">
        <f t="shared" ref="V14:V22" si="6">IF(U14/T14&gt;100%,100%,U14/T14)</f>
        <v>0</v>
      </c>
      <c r="W14" s="42"/>
      <c r="X14" s="42"/>
      <c r="Y14" s="48">
        <f t="shared" si="2"/>
        <v>1</v>
      </c>
      <c r="Z14" s="42"/>
      <c r="AA14" s="42">
        <f t="shared" ref="AA14:AA22" si="7">IF(Z14/Y14&gt;100%,100%,Z14/Y14)</f>
        <v>0</v>
      </c>
      <c r="AB14" s="42"/>
      <c r="AC14" s="42"/>
      <c r="AD14" s="48">
        <f t="shared" si="3"/>
        <v>1</v>
      </c>
      <c r="AE14" s="42"/>
      <c r="AF14" s="42">
        <f t="shared" ref="AF14:AF22" si="8">IF(AE14/AD14&gt;100%,100%,AE14/AD14)</f>
        <v>0</v>
      </c>
      <c r="AG14" s="42"/>
      <c r="AH14" s="42"/>
      <c r="AI14" s="48">
        <f t="shared" si="4"/>
        <v>1</v>
      </c>
      <c r="AJ14" s="42"/>
      <c r="AK14" s="42">
        <f t="shared" ref="AK14:AK22" si="9">IF(AJ14/AI14&gt;100%,100%,AJ14/AI14)</f>
        <v>0</v>
      </c>
      <c r="AL14" s="42"/>
      <c r="AM14" s="42"/>
      <c r="AN14" s="42">
        <f t="shared" si="5"/>
        <v>4</v>
      </c>
      <c r="AO14" s="42"/>
      <c r="AP14" s="42">
        <f t="shared" ref="AP14:AP22" si="10">IF(AO14/AN14&gt;100%,100%,AO14/AN14)</f>
        <v>0</v>
      </c>
      <c r="AQ14" s="42"/>
    </row>
    <row r="15" spans="1:43" s="22" customFormat="1" ht="105" x14ac:dyDescent="0.25">
      <c r="A15" s="16">
        <v>4</v>
      </c>
      <c r="B15" s="15" t="s">
        <v>42</v>
      </c>
      <c r="C15" s="20" t="s">
        <v>59</v>
      </c>
      <c r="D15" s="15" t="s">
        <v>60</v>
      </c>
      <c r="E15" s="16" t="s">
        <v>61</v>
      </c>
      <c r="F15" s="23" t="s">
        <v>62</v>
      </c>
      <c r="G15" s="23" t="s">
        <v>63</v>
      </c>
      <c r="H15" s="16" t="s">
        <v>64</v>
      </c>
      <c r="I15" s="16" t="s">
        <v>48</v>
      </c>
      <c r="J15" s="23" t="s">
        <v>62</v>
      </c>
      <c r="K15" s="54">
        <v>0.1</v>
      </c>
      <c r="L15" s="54">
        <v>0.4</v>
      </c>
      <c r="M15" s="55">
        <v>0.4</v>
      </c>
      <c r="N15" s="55">
        <v>0.1</v>
      </c>
      <c r="O15" s="54">
        <f t="shared" si="0"/>
        <v>1</v>
      </c>
      <c r="P15" s="16" t="s">
        <v>49</v>
      </c>
      <c r="Q15" s="15" t="s">
        <v>65</v>
      </c>
      <c r="R15" s="15" t="s">
        <v>66</v>
      </c>
      <c r="S15" s="15" t="s">
        <v>67</v>
      </c>
      <c r="T15" s="52">
        <f t="shared" si="1"/>
        <v>0.1</v>
      </c>
      <c r="U15" s="16"/>
      <c r="V15" s="16">
        <f t="shared" si="6"/>
        <v>0</v>
      </c>
      <c r="W15" s="16"/>
      <c r="X15" s="16"/>
      <c r="Y15" s="52">
        <f t="shared" si="2"/>
        <v>0.4</v>
      </c>
      <c r="Z15" s="16"/>
      <c r="AA15" s="16">
        <f t="shared" si="7"/>
        <v>0</v>
      </c>
      <c r="AB15" s="16"/>
      <c r="AC15" s="16"/>
      <c r="AD15" s="52">
        <f t="shared" si="3"/>
        <v>0.4</v>
      </c>
      <c r="AE15" s="16"/>
      <c r="AF15" s="16">
        <f t="shared" si="8"/>
        <v>0</v>
      </c>
      <c r="AG15" s="16"/>
      <c r="AH15" s="16"/>
      <c r="AI15" s="52">
        <f t="shared" si="4"/>
        <v>0.1</v>
      </c>
      <c r="AJ15" s="16"/>
      <c r="AK15" s="16">
        <f t="shared" si="9"/>
        <v>0</v>
      </c>
      <c r="AL15" s="16"/>
      <c r="AM15" s="16"/>
      <c r="AN15" s="52">
        <f t="shared" si="5"/>
        <v>1</v>
      </c>
      <c r="AO15" s="52"/>
      <c r="AP15" s="16">
        <f t="shared" si="10"/>
        <v>0</v>
      </c>
      <c r="AQ15" s="16"/>
    </row>
    <row r="16" spans="1:43" s="22" customFormat="1" ht="165" x14ac:dyDescent="0.25">
      <c r="A16" s="16">
        <v>4</v>
      </c>
      <c r="B16" s="15" t="s">
        <v>42</v>
      </c>
      <c r="C16" s="16">
        <v>4</v>
      </c>
      <c r="D16" s="15" t="s">
        <v>68</v>
      </c>
      <c r="E16" s="16" t="s">
        <v>44</v>
      </c>
      <c r="F16" s="23" t="s">
        <v>69</v>
      </c>
      <c r="G16" s="15" t="s">
        <v>70</v>
      </c>
      <c r="H16" s="29">
        <v>12</v>
      </c>
      <c r="I16" s="16" t="s">
        <v>48</v>
      </c>
      <c r="J16" s="23" t="s">
        <v>69</v>
      </c>
      <c r="K16" s="31">
        <v>3</v>
      </c>
      <c r="L16" s="31">
        <v>3</v>
      </c>
      <c r="M16" s="34">
        <v>3</v>
      </c>
      <c r="N16" s="34">
        <v>3</v>
      </c>
      <c r="O16" s="31">
        <f t="shared" si="0"/>
        <v>12</v>
      </c>
      <c r="P16" s="16" t="s">
        <v>49</v>
      </c>
      <c r="Q16" s="23" t="s">
        <v>69</v>
      </c>
      <c r="R16" s="23" t="s">
        <v>69</v>
      </c>
      <c r="S16" s="15" t="s">
        <v>71</v>
      </c>
      <c r="T16" s="29">
        <f t="shared" si="1"/>
        <v>3</v>
      </c>
      <c r="U16" s="16"/>
      <c r="V16" s="16">
        <f t="shared" si="6"/>
        <v>0</v>
      </c>
      <c r="W16" s="16"/>
      <c r="X16" s="16"/>
      <c r="Y16" s="29">
        <f t="shared" si="2"/>
        <v>3</v>
      </c>
      <c r="Z16" s="16"/>
      <c r="AA16" s="16">
        <f t="shared" si="7"/>
        <v>0</v>
      </c>
      <c r="AB16" s="16"/>
      <c r="AC16" s="16"/>
      <c r="AD16" s="29">
        <f t="shared" si="3"/>
        <v>3</v>
      </c>
      <c r="AE16" s="16"/>
      <c r="AF16" s="16">
        <f t="shared" si="8"/>
        <v>0</v>
      </c>
      <c r="AG16" s="16"/>
      <c r="AH16" s="16"/>
      <c r="AI16" s="29">
        <f t="shared" si="4"/>
        <v>3</v>
      </c>
      <c r="AJ16" s="16"/>
      <c r="AK16" s="16">
        <f t="shared" si="9"/>
        <v>0</v>
      </c>
      <c r="AL16" s="16"/>
      <c r="AM16" s="16"/>
      <c r="AN16" s="16">
        <f t="shared" si="5"/>
        <v>12</v>
      </c>
      <c r="AO16" s="16"/>
      <c r="AP16" s="16">
        <f t="shared" si="10"/>
        <v>0</v>
      </c>
      <c r="AQ16" s="16"/>
    </row>
    <row r="17" spans="1:43" s="22" customFormat="1" ht="210" x14ac:dyDescent="0.25">
      <c r="A17" s="16">
        <v>4</v>
      </c>
      <c r="B17" s="15" t="s">
        <v>42</v>
      </c>
      <c r="C17" s="16">
        <v>5</v>
      </c>
      <c r="D17" s="15" t="s">
        <v>72</v>
      </c>
      <c r="E17" s="16" t="s">
        <v>44</v>
      </c>
      <c r="F17" s="23" t="s">
        <v>73</v>
      </c>
      <c r="G17" s="15" t="s">
        <v>74</v>
      </c>
      <c r="H17" s="42" t="s">
        <v>106</v>
      </c>
      <c r="I17" s="16" t="s">
        <v>48</v>
      </c>
      <c r="J17" s="42" t="s">
        <v>73</v>
      </c>
      <c r="K17" s="32">
        <v>0.15</v>
      </c>
      <c r="L17" s="32">
        <v>0.35</v>
      </c>
      <c r="M17" s="32">
        <v>0.35</v>
      </c>
      <c r="N17" s="32">
        <v>0.15</v>
      </c>
      <c r="O17" s="32">
        <f t="shared" si="0"/>
        <v>1</v>
      </c>
      <c r="P17" s="16" t="s">
        <v>49</v>
      </c>
      <c r="Q17" s="15" t="s">
        <v>75</v>
      </c>
      <c r="R17" s="15" t="s">
        <v>76</v>
      </c>
      <c r="S17" s="15" t="s">
        <v>77</v>
      </c>
      <c r="T17" s="52">
        <f t="shared" si="1"/>
        <v>0.15</v>
      </c>
      <c r="U17" s="16"/>
      <c r="V17" s="16">
        <f t="shared" si="6"/>
        <v>0</v>
      </c>
      <c r="W17" s="16"/>
      <c r="X17" s="16"/>
      <c r="Y17" s="52">
        <f t="shared" si="2"/>
        <v>0.35</v>
      </c>
      <c r="Z17" s="16"/>
      <c r="AA17" s="16">
        <f t="shared" si="7"/>
        <v>0</v>
      </c>
      <c r="AB17" s="16"/>
      <c r="AC17" s="16"/>
      <c r="AD17" s="52">
        <f t="shared" si="3"/>
        <v>0.35</v>
      </c>
      <c r="AE17" s="16"/>
      <c r="AF17" s="16">
        <f t="shared" si="8"/>
        <v>0</v>
      </c>
      <c r="AG17" s="16"/>
      <c r="AH17" s="16"/>
      <c r="AI17" s="29">
        <f>N17</f>
        <v>0.15</v>
      </c>
      <c r="AJ17" s="16"/>
      <c r="AK17" s="16">
        <f t="shared" si="9"/>
        <v>0</v>
      </c>
      <c r="AL17" s="16"/>
      <c r="AM17" s="16"/>
      <c r="AN17" s="52">
        <f t="shared" si="5"/>
        <v>1</v>
      </c>
      <c r="AO17" s="16"/>
      <c r="AP17" s="16">
        <f t="shared" si="10"/>
        <v>0</v>
      </c>
      <c r="AQ17" s="16"/>
    </row>
    <row r="18" spans="1:43" s="22" customFormat="1" ht="165" x14ac:dyDescent="0.25">
      <c r="A18" s="16">
        <v>4</v>
      </c>
      <c r="B18" s="15" t="s">
        <v>42</v>
      </c>
      <c r="C18" s="16">
        <v>6</v>
      </c>
      <c r="D18" s="15" t="s">
        <v>78</v>
      </c>
      <c r="E18" s="15" t="s">
        <v>44</v>
      </c>
      <c r="F18" s="23" t="s">
        <v>79</v>
      </c>
      <c r="G18" s="15" t="s">
        <v>80</v>
      </c>
      <c r="H18" s="42" t="s">
        <v>107</v>
      </c>
      <c r="I18" s="16" t="s">
        <v>48</v>
      </c>
      <c r="J18" s="23" t="s">
        <v>79</v>
      </c>
      <c r="K18" s="32">
        <v>0.17</v>
      </c>
      <c r="L18" s="32">
        <v>0.31</v>
      </c>
      <c r="M18" s="32">
        <v>0.26</v>
      </c>
      <c r="N18" s="32">
        <v>0.26</v>
      </c>
      <c r="O18" s="35">
        <f t="shared" si="0"/>
        <v>1</v>
      </c>
      <c r="P18" s="16" t="s">
        <v>49</v>
      </c>
      <c r="Q18" s="23" t="s">
        <v>81</v>
      </c>
      <c r="R18" s="15" t="s">
        <v>82</v>
      </c>
      <c r="S18" s="15" t="s">
        <v>77</v>
      </c>
      <c r="T18" s="52">
        <f t="shared" si="1"/>
        <v>0.17</v>
      </c>
      <c r="U18" s="16"/>
      <c r="V18" s="16">
        <f t="shared" si="6"/>
        <v>0</v>
      </c>
      <c r="W18" s="16"/>
      <c r="X18" s="16"/>
      <c r="Y18" s="52">
        <f t="shared" si="2"/>
        <v>0.31</v>
      </c>
      <c r="Z18" s="16"/>
      <c r="AA18" s="16">
        <f t="shared" si="7"/>
        <v>0</v>
      </c>
      <c r="AB18" s="16"/>
      <c r="AC18" s="16"/>
      <c r="AD18" s="52">
        <f t="shared" si="3"/>
        <v>0.26</v>
      </c>
      <c r="AE18" s="16"/>
      <c r="AF18" s="16">
        <f t="shared" si="8"/>
        <v>0</v>
      </c>
      <c r="AG18" s="16"/>
      <c r="AH18" s="16"/>
      <c r="AI18" s="52">
        <f>N18</f>
        <v>0.26</v>
      </c>
      <c r="AJ18" s="16"/>
      <c r="AK18" s="16">
        <f t="shared" si="9"/>
        <v>0</v>
      </c>
      <c r="AL18" s="16"/>
      <c r="AM18" s="16"/>
      <c r="AN18" s="52">
        <f t="shared" si="5"/>
        <v>1</v>
      </c>
      <c r="AO18" s="16"/>
      <c r="AP18" s="16">
        <f t="shared" si="10"/>
        <v>0</v>
      </c>
      <c r="AQ18" s="16"/>
    </row>
    <row r="19" spans="1:43" s="22" customFormat="1" ht="195" x14ac:dyDescent="0.25">
      <c r="A19" s="16">
        <v>4</v>
      </c>
      <c r="B19" s="15" t="s">
        <v>42</v>
      </c>
      <c r="C19" s="16">
        <v>7</v>
      </c>
      <c r="D19" s="15" t="s">
        <v>83</v>
      </c>
      <c r="E19" s="16" t="s">
        <v>44</v>
      </c>
      <c r="F19" s="23" t="s">
        <v>84</v>
      </c>
      <c r="G19" s="15" t="s">
        <v>85</v>
      </c>
      <c r="H19" s="16" t="s">
        <v>64</v>
      </c>
      <c r="I19" s="16" t="s">
        <v>48</v>
      </c>
      <c r="J19" s="23" t="s">
        <v>84</v>
      </c>
      <c r="K19" s="32">
        <v>0.1</v>
      </c>
      <c r="L19" s="32">
        <v>0.3</v>
      </c>
      <c r="M19" s="32">
        <v>0.3</v>
      </c>
      <c r="N19" s="32">
        <v>0.3</v>
      </c>
      <c r="O19" s="35">
        <f t="shared" si="0"/>
        <v>1</v>
      </c>
      <c r="P19" s="16" t="s">
        <v>49</v>
      </c>
      <c r="Q19" s="23" t="s">
        <v>86</v>
      </c>
      <c r="R19" s="15" t="s">
        <v>76</v>
      </c>
      <c r="S19" s="15" t="s">
        <v>77</v>
      </c>
      <c r="T19" s="52">
        <f t="shared" si="1"/>
        <v>0.1</v>
      </c>
      <c r="U19" s="16"/>
      <c r="V19" s="16">
        <f t="shared" si="6"/>
        <v>0</v>
      </c>
      <c r="W19" s="16"/>
      <c r="X19" s="16"/>
      <c r="Y19" s="52">
        <f t="shared" si="2"/>
        <v>0.3</v>
      </c>
      <c r="Z19" s="16"/>
      <c r="AA19" s="16">
        <f t="shared" si="7"/>
        <v>0</v>
      </c>
      <c r="AB19" s="16"/>
      <c r="AC19" s="16"/>
      <c r="AD19" s="52">
        <f t="shared" si="3"/>
        <v>0.3</v>
      </c>
      <c r="AE19" s="16"/>
      <c r="AF19" s="16">
        <f t="shared" si="8"/>
        <v>0</v>
      </c>
      <c r="AG19" s="16"/>
      <c r="AH19" s="16"/>
      <c r="AI19" s="52">
        <f t="shared" si="4"/>
        <v>0.3</v>
      </c>
      <c r="AJ19" s="16"/>
      <c r="AK19" s="16">
        <f t="shared" si="9"/>
        <v>0</v>
      </c>
      <c r="AL19" s="16"/>
      <c r="AM19" s="16"/>
      <c r="AN19" s="52">
        <f t="shared" si="5"/>
        <v>1</v>
      </c>
      <c r="AO19" s="16"/>
      <c r="AP19" s="16">
        <f t="shared" si="10"/>
        <v>0</v>
      </c>
      <c r="AQ19" s="16"/>
    </row>
    <row r="20" spans="1:43" s="22" customFormat="1" ht="150" x14ac:dyDescent="0.25">
      <c r="A20" s="16">
        <v>4</v>
      </c>
      <c r="B20" s="15" t="s">
        <v>42</v>
      </c>
      <c r="C20" s="16">
        <v>8</v>
      </c>
      <c r="D20" s="15" t="s">
        <v>110</v>
      </c>
      <c r="E20" s="16" t="s">
        <v>44</v>
      </c>
      <c r="F20" s="15" t="s">
        <v>111</v>
      </c>
      <c r="G20" s="23" t="s">
        <v>112</v>
      </c>
      <c r="H20" s="42" t="s">
        <v>64</v>
      </c>
      <c r="I20" s="16" t="s">
        <v>48</v>
      </c>
      <c r="J20" s="23" t="s">
        <v>113</v>
      </c>
      <c r="K20" s="31">
        <v>2</v>
      </c>
      <c r="L20" s="31">
        <v>3</v>
      </c>
      <c r="M20" s="31">
        <v>3</v>
      </c>
      <c r="N20" s="31">
        <v>2</v>
      </c>
      <c r="O20" s="31">
        <f t="shared" si="0"/>
        <v>10</v>
      </c>
      <c r="P20" s="15" t="s">
        <v>49</v>
      </c>
      <c r="Q20" s="23" t="s">
        <v>111</v>
      </c>
      <c r="R20" s="23" t="s">
        <v>76</v>
      </c>
      <c r="S20" s="15" t="s">
        <v>77</v>
      </c>
      <c r="T20" s="29">
        <f t="shared" si="1"/>
        <v>2</v>
      </c>
      <c r="U20" s="16"/>
      <c r="V20" s="16">
        <f t="shared" si="6"/>
        <v>0</v>
      </c>
      <c r="W20" s="16"/>
      <c r="X20" s="16"/>
      <c r="Y20" s="29">
        <f t="shared" si="2"/>
        <v>3</v>
      </c>
      <c r="Z20" s="16"/>
      <c r="AA20" s="16">
        <f t="shared" si="7"/>
        <v>0</v>
      </c>
      <c r="AB20" s="16"/>
      <c r="AC20" s="16"/>
      <c r="AD20" s="29">
        <f t="shared" si="3"/>
        <v>3</v>
      </c>
      <c r="AE20" s="16"/>
      <c r="AF20" s="16">
        <f t="shared" si="8"/>
        <v>0</v>
      </c>
      <c r="AG20" s="16"/>
      <c r="AH20" s="16"/>
      <c r="AI20" s="29">
        <f t="shared" si="4"/>
        <v>2</v>
      </c>
      <c r="AJ20" s="16"/>
      <c r="AK20" s="16">
        <f t="shared" si="9"/>
        <v>0</v>
      </c>
      <c r="AL20" s="16"/>
      <c r="AM20" s="16"/>
      <c r="AN20" s="16">
        <f t="shared" si="5"/>
        <v>10</v>
      </c>
      <c r="AO20" s="16"/>
      <c r="AP20" s="16">
        <f t="shared" si="10"/>
        <v>0</v>
      </c>
      <c r="AQ20" s="16"/>
    </row>
    <row r="21" spans="1:43" s="22" customFormat="1" ht="105" x14ac:dyDescent="0.25">
      <c r="A21" s="16">
        <v>4</v>
      </c>
      <c r="B21" s="15" t="s">
        <v>42</v>
      </c>
      <c r="C21" s="16">
        <v>9</v>
      </c>
      <c r="D21" s="15" t="s">
        <v>87</v>
      </c>
      <c r="E21" s="16" t="s">
        <v>44</v>
      </c>
      <c r="F21" s="23" t="s">
        <v>88</v>
      </c>
      <c r="G21" s="15" t="s">
        <v>89</v>
      </c>
      <c r="H21" s="42" t="s">
        <v>108</v>
      </c>
      <c r="I21" s="16" t="s">
        <v>48</v>
      </c>
      <c r="J21" s="23" t="s">
        <v>89</v>
      </c>
      <c r="K21" s="31">
        <v>15</v>
      </c>
      <c r="L21" s="31">
        <v>24</v>
      </c>
      <c r="M21" s="31">
        <v>24</v>
      </c>
      <c r="N21" s="31">
        <v>20</v>
      </c>
      <c r="O21" s="31">
        <f t="shared" si="0"/>
        <v>83</v>
      </c>
      <c r="P21" s="16" t="s">
        <v>49</v>
      </c>
      <c r="Q21" s="23" t="s">
        <v>90</v>
      </c>
      <c r="R21" s="15" t="s">
        <v>91</v>
      </c>
      <c r="S21" s="15" t="s">
        <v>92</v>
      </c>
      <c r="T21" s="29">
        <f t="shared" si="1"/>
        <v>15</v>
      </c>
      <c r="U21" s="16"/>
      <c r="V21" s="16">
        <f t="shared" si="6"/>
        <v>0</v>
      </c>
      <c r="W21" s="16"/>
      <c r="X21" s="16"/>
      <c r="Y21" s="29">
        <f t="shared" si="2"/>
        <v>24</v>
      </c>
      <c r="Z21" s="16"/>
      <c r="AA21" s="16">
        <f t="shared" si="7"/>
        <v>0</v>
      </c>
      <c r="AB21" s="16"/>
      <c r="AC21" s="16"/>
      <c r="AD21" s="29">
        <f t="shared" si="3"/>
        <v>24</v>
      </c>
      <c r="AE21" s="16"/>
      <c r="AF21" s="16">
        <f t="shared" si="8"/>
        <v>0</v>
      </c>
      <c r="AG21" s="16"/>
      <c r="AH21" s="16"/>
      <c r="AI21" s="29">
        <f t="shared" si="4"/>
        <v>20</v>
      </c>
      <c r="AJ21" s="16"/>
      <c r="AK21" s="16">
        <f t="shared" si="9"/>
        <v>0</v>
      </c>
      <c r="AL21" s="16"/>
      <c r="AM21" s="16"/>
      <c r="AN21" s="16">
        <f t="shared" si="5"/>
        <v>83</v>
      </c>
      <c r="AO21" s="16"/>
      <c r="AP21" s="16">
        <f t="shared" si="10"/>
        <v>0</v>
      </c>
      <c r="AQ21" s="16"/>
    </row>
    <row r="22" spans="1:43" s="22" customFormat="1" ht="225" x14ac:dyDescent="0.25">
      <c r="A22" s="16">
        <v>4</v>
      </c>
      <c r="B22" s="15" t="s">
        <v>42</v>
      </c>
      <c r="C22" s="20" t="s">
        <v>93</v>
      </c>
      <c r="D22" s="15" t="s">
        <v>94</v>
      </c>
      <c r="E22" s="16" t="s">
        <v>44</v>
      </c>
      <c r="F22" s="23" t="s">
        <v>95</v>
      </c>
      <c r="G22" s="15" t="s">
        <v>96</v>
      </c>
      <c r="H22" s="42" t="s">
        <v>109</v>
      </c>
      <c r="I22" s="16" t="s">
        <v>48</v>
      </c>
      <c r="J22" s="23" t="s">
        <v>95</v>
      </c>
      <c r="K22" s="50">
        <v>1400</v>
      </c>
      <c r="L22" s="51">
        <v>1650</v>
      </c>
      <c r="M22" s="51">
        <v>1650</v>
      </c>
      <c r="N22" s="51">
        <v>1400</v>
      </c>
      <c r="O22" s="31">
        <f t="shared" si="0"/>
        <v>6100</v>
      </c>
      <c r="P22" s="16" t="s">
        <v>49</v>
      </c>
      <c r="Q22" s="23" t="s">
        <v>97</v>
      </c>
      <c r="R22" s="15" t="s">
        <v>91</v>
      </c>
      <c r="S22" s="15" t="s">
        <v>98</v>
      </c>
      <c r="T22" s="29">
        <f t="shared" si="1"/>
        <v>1400</v>
      </c>
      <c r="U22" s="16"/>
      <c r="V22" s="16">
        <f t="shared" si="6"/>
        <v>0</v>
      </c>
      <c r="W22" s="16"/>
      <c r="X22" s="16"/>
      <c r="Y22" s="29">
        <f t="shared" si="2"/>
        <v>1650</v>
      </c>
      <c r="Z22" s="16"/>
      <c r="AA22" s="16">
        <f t="shared" si="7"/>
        <v>0</v>
      </c>
      <c r="AB22" s="16"/>
      <c r="AC22" s="16"/>
      <c r="AD22" s="29">
        <f t="shared" si="3"/>
        <v>1650</v>
      </c>
      <c r="AE22" s="16"/>
      <c r="AF22" s="16">
        <f t="shared" si="8"/>
        <v>0</v>
      </c>
      <c r="AG22" s="16"/>
      <c r="AH22" s="16"/>
      <c r="AI22" s="29">
        <f t="shared" si="4"/>
        <v>1400</v>
      </c>
      <c r="AJ22" s="16"/>
      <c r="AK22" s="16">
        <f t="shared" si="9"/>
        <v>0</v>
      </c>
      <c r="AL22" s="16"/>
      <c r="AM22" s="16"/>
      <c r="AN22" s="16">
        <f t="shared" si="5"/>
        <v>6100</v>
      </c>
      <c r="AO22" s="16"/>
      <c r="AP22" s="16">
        <f t="shared" si="10"/>
        <v>0</v>
      </c>
      <c r="AQ22" s="16"/>
    </row>
    <row r="23" spans="1:43" s="5" customFormat="1" ht="15.75" x14ac:dyDescent="0.25">
      <c r="A23" s="9"/>
      <c r="B23" s="9"/>
      <c r="C23" s="9"/>
      <c r="D23" s="12" t="s">
        <v>99</v>
      </c>
      <c r="E23" s="9"/>
      <c r="F23" s="9"/>
      <c r="G23" s="9"/>
      <c r="H23" s="9"/>
      <c r="I23" s="9"/>
      <c r="J23" s="9"/>
      <c r="K23" s="13"/>
      <c r="L23" s="13"/>
      <c r="M23" s="13"/>
      <c r="N23" s="13"/>
      <c r="O23" s="13"/>
      <c r="P23" s="9"/>
      <c r="Q23" s="9"/>
      <c r="R23" s="9"/>
      <c r="S23" s="9"/>
      <c r="T23" s="30"/>
      <c r="U23" s="30"/>
      <c r="V23" s="30">
        <f>AVERAGE(V13:V22)*80%</f>
        <v>0</v>
      </c>
      <c r="W23" s="30"/>
      <c r="X23" s="30"/>
      <c r="Y23" s="30"/>
      <c r="Z23" s="30"/>
      <c r="AA23" s="30">
        <f>AVERAGE(AA13:AA22)*80%</f>
        <v>0</v>
      </c>
      <c r="AB23" s="30"/>
      <c r="AC23" s="30"/>
      <c r="AD23" s="30"/>
      <c r="AE23" s="30"/>
      <c r="AF23" s="30">
        <f>AVERAGE(AF13:AF22)*80%</f>
        <v>0</v>
      </c>
      <c r="AG23" s="30"/>
      <c r="AH23" s="30"/>
      <c r="AI23" s="30"/>
      <c r="AJ23" s="30"/>
      <c r="AK23" s="30" t="e">
        <f>AVERAGE(AK13:AK22)*80%</f>
        <v>#DIV/0!</v>
      </c>
      <c r="AL23" s="36"/>
      <c r="AM23" s="36"/>
      <c r="AN23" s="30"/>
      <c r="AO23" s="30"/>
      <c r="AP23" s="30">
        <f>AVERAGE(AP13:AP22)*80%</f>
        <v>0</v>
      </c>
      <c r="AQ23" s="36"/>
    </row>
    <row r="24" spans="1:43" s="22" customFormat="1" ht="135" x14ac:dyDescent="0.25">
      <c r="A24" s="24">
        <v>7</v>
      </c>
      <c r="B24" s="21" t="s">
        <v>137</v>
      </c>
      <c r="C24" s="24" t="s">
        <v>114</v>
      </c>
      <c r="D24" s="21" t="s">
        <v>115</v>
      </c>
      <c r="E24" s="21" t="s">
        <v>102</v>
      </c>
      <c r="F24" s="21" t="s">
        <v>116</v>
      </c>
      <c r="G24" s="21" t="s">
        <v>117</v>
      </c>
      <c r="H24" s="60" t="s">
        <v>118</v>
      </c>
      <c r="I24" s="61" t="s">
        <v>119</v>
      </c>
      <c r="J24" s="21" t="s">
        <v>116</v>
      </c>
      <c r="K24" s="56" t="s">
        <v>120</v>
      </c>
      <c r="L24" s="56">
        <v>0.8</v>
      </c>
      <c r="M24" s="56" t="s">
        <v>120</v>
      </c>
      <c r="N24" s="56">
        <v>0.8</v>
      </c>
      <c r="O24" s="56">
        <v>0.8</v>
      </c>
      <c r="P24" s="21" t="s">
        <v>49</v>
      </c>
      <c r="Q24" s="57" t="s">
        <v>121</v>
      </c>
      <c r="R24" s="57" t="s">
        <v>122</v>
      </c>
      <c r="S24" s="57" t="s">
        <v>123</v>
      </c>
      <c r="T24" s="29" t="str">
        <f>K24</f>
        <v>No programada</v>
      </c>
      <c r="U24" s="24"/>
      <c r="V24" s="16" t="e">
        <f t="shared" ref="V24:V26" si="11">IF(U24/T24&gt;100%,100%,U24/T24)</f>
        <v>#VALUE!</v>
      </c>
      <c r="W24" s="24"/>
      <c r="X24" s="24"/>
      <c r="Y24" s="52">
        <f>L24</f>
        <v>0.8</v>
      </c>
      <c r="Z24" s="24"/>
      <c r="AA24" s="16">
        <f t="shared" ref="AA24:AA26" si="12">IF(Z24/Y24&gt;100%,100%,Z24/Y24)</f>
        <v>0</v>
      </c>
      <c r="AB24" s="24"/>
      <c r="AC24" s="24"/>
      <c r="AD24" s="29" t="str">
        <f>M24</f>
        <v>No programada</v>
      </c>
      <c r="AE24" s="24"/>
      <c r="AF24" s="16" t="e">
        <f t="shared" ref="AF24:AF26" si="13">IF(AE24/AD24&gt;100%,100%,AE24/AD24)</f>
        <v>#VALUE!</v>
      </c>
      <c r="AG24" s="24"/>
      <c r="AH24" s="24"/>
      <c r="AI24" s="52">
        <f>N24</f>
        <v>0.8</v>
      </c>
      <c r="AJ24" s="24"/>
      <c r="AK24" s="16">
        <f t="shared" ref="AK24:AK26" si="14">IF(AJ24/AI24&gt;100%,100%,AJ24/AI24)</f>
        <v>0</v>
      </c>
      <c r="AL24" s="24"/>
      <c r="AM24" s="24"/>
      <c r="AN24" s="52">
        <f>O24</f>
        <v>0.8</v>
      </c>
      <c r="AO24" s="24"/>
      <c r="AP24" s="16">
        <f t="shared" ref="AP24:AP26" si="15">IF(AO24/AN24&gt;100%,100%,AO24/AN24)</f>
        <v>0</v>
      </c>
      <c r="AQ24" s="24"/>
    </row>
    <row r="25" spans="1:43" s="22" customFormat="1" ht="135" x14ac:dyDescent="0.25">
      <c r="A25" s="24">
        <v>7</v>
      </c>
      <c r="B25" s="21" t="s">
        <v>137</v>
      </c>
      <c r="C25" s="24" t="s">
        <v>124</v>
      </c>
      <c r="D25" s="21" t="s">
        <v>125</v>
      </c>
      <c r="E25" s="21" t="s">
        <v>102</v>
      </c>
      <c r="F25" s="21" t="s">
        <v>126</v>
      </c>
      <c r="G25" s="21" t="s">
        <v>127</v>
      </c>
      <c r="H25" s="60" t="s">
        <v>128</v>
      </c>
      <c r="I25" s="61" t="s">
        <v>48</v>
      </c>
      <c r="J25" s="21" t="s">
        <v>126</v>
      </c>
      <c r="K25" s="58">
        <v>0.25</v>
      </c>
      <c r="L25" s="58">
        <v>0.25</v>
      </c>
      <c r="M25" s="58">
        <v>0.25</v>
      </c>
      <c r="N25" s="58">
        <v>1</v>
      </c>
      <c r="O25" s="58">
        <v>1</v>
      </c>
      <c r="P25" s="21" t="s">
        <v>49</v>
      </c>
      <c r="Q25" s="57" t="s">
        <v>129</v>
      </c>
      <c r="R25" s="57" t="s">
        <v>130</v>
      </c>
      <c r="S25" s="57" t="s">
        <v>123</v>
      </c>
      <c r="T25" s="52">
        <f>K25</f>
        <v>0.25</v>
      </c>
      <c r="U25" s="24"/>
      <c r="V25" s="52">
        <f t="shared" si="11"/>
        <v>0</v>
      </c>
      <c r="W25" s="24"/>
      <c r="X25" s="24"/>
      <c r="Y25" s="52">
        <f>L25</f>
        <v>0.25</v>
      </c>
      <c r="Z25" s="24"/>
      <c r="AA25" s="52">
        <f t="shared" si="12"/>
        <v>0</v>
      </c>
      <c r="AB25" s="24"/>
      <c r="AC25" s="24"/>
      <c r="AD25" s="52">
        <f>M25</f>
        <v>0.25</v>
      </c>
      <c r="AE25" s="24"/>
      <c r="AF25" s="52">
        <f t="shared" si="13"/>
        <v>0</v>
      </c>
      <c r="AG25" s="24"/>
      <c r="AH25" s="24"/>
      <c r="AI25" s="52">
        <f>N25</f>
        <v>1</v>
      </c>
      <c r="AJ25" s="24"/>
      <c r="AK25" s="16">
        <f t="shared" si="14"/>
        <v>0</v>
      </c>
      <c r="AL25" s="24"/>
      <c r="AM25" s="24"/>
      <c r="AN25" s="52">
        <f>O25</f>
        <v>1</v>
      </c>
      <c r="AO25" s="24"/>
      <c r="AP25" s="16">
        <f t="shared" si="15"/>
        <v>0</v>
      </c>
      <c r="AQ25" s="24"/>
    </row>
    <row r="26" spans="1:43" s="22" customFormat="1" ht="120" x14ac:dyDescent="0.25">
      <c r="A26" s="24">
        <v>7</v>
      </c>
      <c r="B26" s="21" t="s">
        <v>137</v>
      </c>
      <c r="C26" s="24" t="s">
        <v>131</v>
      </c>
      <c r="D26" s="21" t="s">
        <v>132</v>
      </c>
      <c r="E26" s="21" t="s">
        <v>102</v>
      </c>
      <c r="F26" s="21" t="s">
        <v>133</v>
      </c>
      <c r="G26" s="21" t="s">
        <v>134</v>
      </c>
      <c r="H26" s="24" t="s">
        <v>64</v>
      </c>
      <c r="I26" s="61" t="s">
        <v>48</v>
      </c>
      <c r="J26" s="21" t="s">
        <v>133</v>
      </c>
      <c r="K26" s="59">
        <v>0</v>
      </c>
      <c r="L26" s="59">
        <v>1</v>
      </c>
      <c r="M26" s="59">
        <v>1</v>
      </c>
      <c r="N26" s="59">
        <v>0</v>
      </c>
      <c r="O26" s="59">
        <v>2</v>
      </c>
      <c r="P26" s="21" t="s">
        <v>49</v>
      </c>
      <c r="Q26" s="21" t="s">
        <v>135</v>
      </c>
      <c r="R26" s="21" t="s">
        <v>135</v>
      </c>
      <c r="S26" s="21" t="s">
        <v>136</v>
      </c>
      <c r="T26" s="29">
        <f>K26</f>
        <v>0</v>
      </c>
      <c r="U26" s="24"/>
      <c r="V26" s="16" t="e">
        <f t="shared" si="11"/>
        <v>#DIV/0!</v>
      </c>
      <c r="W26" s="24"/>
      <c r="X26" s="24"/>
      <c r="Y26" s="29">
        <f>L26</f>
        <v>1</v>
      </c>
      <c r="Z26" s="24"/>
      <c r="AA26" s="16">
        <f t="shared" si="12"/>
        <v>0</v>
      </c>
      <c r="AB26" s="24"/>
      <c r="AC26" s="24"/>
      <c r="AD26" s="29">
        <f>M26</f>
        <v>1</v>
      </c>
      <c r="AE26" s="24"/>
      <c r="AF26" s="16">
        <f t="shared" si="13"/>
        <v>0</v>
      </c>
      <c r="AG26" s="24"/>
      <c r="AH26" s="24"/>
      <c r="AI26" s="29">
        <f>N26</f>
        <v>0</v>
      </c>
      <c r="AJ26" s="24"/>
      <c r="AK26" s="16" t="e">
        <f t="shared" si="14"/>
        <v>#DIV/0!</v>
      </c>
      <c r="AL26" s="24"/>
      <c r="AM26" s="24"/>
      <c r="AN26" s="16">
        <f>O26</f>
        <v>2</v>
      </c>
      <c r="AO26" s="24"/>
      <c r="AP26" s="16">
        <f t="shared" si="15"/>
        <v>0</v>
      </c>
      <c r="AQ26" s="24"/>
    </row>
    <row r="27" spans="1:43" s="5" customFormat="1" ht="15.75" x14ac:dyDescent="0.25">
      <c r="A27" s="9"/>
      <c r="B27" s="9"/>
      <c r="C27" s="9"/>
      <c r="D27" s="10" t="s">
        <v>100</v>
      </c>
      <c r="E27" s="10"/>
      <c r="F27" s="10"/>
      <c r="G27" s="10"/>
      <c r="H27" s="10"/>
      <c r="I27" s="10"/>
      <c r="J27" s="10"/>
      <c r="K27" s="11"/>
      <c r="L27" s="11"/>
      <c r="M27" s="11"/>
      <c r="N27" s="11"/>
      <c r="O27" s="11"/>
      <c r="P27" s="10"/>
      <c r="Q27" s="9"/>
      <c r="R27" s="9"/>
      <c r="S27" s="9"/>
      <c r="T27" s="37"/>
      <c r="U27" s="37"/>
      <c r="V27" s="38" t="e">
        <f>AVERAGE(V24:V26)*20%</f>
        <v>#VALUE!</v>
      </c>
      <c r="W27" s="36"/>
      <c r="X27" s="36"/>
      <c r="Y27" s="37"/>
      <c r="Z27" s="37"/>
      <c r="AA27" s="38">
        <f>AVERAGE(AA24:AA26)*20%</f>
        <v>0</v>
      </c>
      <c r="AB27" s="36"/>
      <c r="AC27" s="36"/>
      <c r="AD27" s="37"/>
      <c r="AE27" s="37"/>
      <c r="AF27" s="38" t="e">
        <f>AVERAGE(AF24:AF26)*20%</f>
        <v>#VALUE!</v>
      </c>
      <c r="AG27" s="36"/>
      <c r="AH27" s="36"/>
      <c r="AI27" s="37"/>
      <c r="AJ27" s="37"/>
      <c r="AK27" s="38" t="e">
        <f>AVERAGE(AK24:AK26)*20%</f>
        <v>#DIV/0!</v>
      </c>
      <c r="AL27" s="36"/>
      <c r="AM27" s="36"/>
      <c r="AN27" s="37"/>
      <c r="AO27" s="37"/>
      <c r="AP27" s="38">
        <f>AVERAGE(AP24:AP26)*20%</f>
        <v>0</v>
      </c>
      <c r="AQ27" s="36"/>
    </row>
    <row r="28" spans="1:43" s="8" customFormat="1" ht="18.75" x14ac:dyDescent="0.3">
      <c r="A28" s="6"/>
      <c r="B28" s="6"/>
      <c r="C28" s="6"/>
      <c r="D28" s="7" t="s">
        <v>101</v>
      </c>
      <c r="E28" s="6"/>
      <c r="F28" s="6"/>
      <c r="G28" s="6"/>
      <c r="H28" s="6"/>
      <c r="I28" s="6"/>
      <c r="J28" s="6"/>
      <c r="K28" s="33"/>
      <c r="L28" s="33"/>
      <c r="M28" s="33"/>
      <c r="N28" s="33"/>
      <c r="O28" s="33"/>
      <c r="P28" s="6"/>
      <c r="Q28" s="6"/>
      <c r="R28" s="6"/>
      <c r="S28" s="6"/>
      <c r="T28" s="39"/>
      <c r="U28" s="39"/>
      <c r="V28" s="40" t="e">
        <f>V23+V27</f>
        <v>#VALUE!</v>
      </c>
      <c r="W28" s="41"/>
      <c r="X28" s="41"/>
      <c r="Y28" s="39"/>
      <c r="Z28" s="39"/>
      <c r="AA28" s="40">
        <f>AA23+AA27</f>
        <v>0</v>
      </c>
      <c r="AB28" s="41"/>
      <c r="AC28" s="41"/>
      <c r="AD28" s="39"/>
      <c r="AE28" s="39"/>
      <c r="AF28" s="40" t="e">
        <f>AF23+AF27</f>
        <v>#VALUE!</v>
      </c>
      <c r="AG28" s="41"/>
      <c r="AH28" s="41"/>
      <c r="AI28" s="39"/>
      <c r="AJ28" s="39"/>
      <c r="AK28" s="40" t="e">
        <f>AK23+AK27</f>
        <v>#DIV/0!</v>
      </c>
      <c r="AL28" s="41"/>
      <c r="AM28" s="41"/>
      <c r="AN28" s="39"/>
      <c r="AO28" s="39"/>
      <c r="AP28" s="40">
        <f>AP23+AP27</f>
        <v>0</v>
      </c>
      <c r="AQ28" s="41"/>
    </row>
  </sheetData>
  <mergeCells count="19">
    <mergeCell ref="T10:X11"/>
    <mergeCell ref="Y10:AC11"/>
    <mergeCell ref="AD10:AH11"/>
    <mergeCell ref="AI10:AM11"/>
    <mergeCell ref="AN10:AQ11"/>
    <mergeCell ref="A10:B11"/>
    <mergeCell ref="A1:J1"/>
    <mergeCell ref="C10:E11"/>
    <mergeCell ref="A2:J2"/>
    <mergeCell ref="A4:B8"/>
    <mergeCell ref="C4:D8"/>
    <mergeCell ref="K1:O1"/>
    <mergeCell ref="Q10:S11"/>
    <mergeCell ref="E4:J4"/>
    <mergeCell ref="G5:J5"/>
    <mergeCell ref="G6:J6"/>
    <mergeCell ref="G7:J7"/>
    <mergeCell ref="G8:J8"/>
    <mergeCell ref="F10:P11"/>
  </mergeCells>
  <phoneticPr fontId="14" type="noConversion"/>
  <dataValidations count="1">
    <dataValidation allowBlank="1" showInputMessage="1" showErrorMessage="1" error="Escriba un texto " promptTitle="Cualquier contenido" sqref="E12 E3:E9" xr:uid="{00000000-0002-0000-0000-000000000000}"/>
  </dataValidations>
  <pageMargins left="0.7" right="0.7" top="0.75" bottom="0.75" header="0.3" footer="0.3"/>
  <pageSetup paperSize="9" orientation="portrait" r:id="rId1"/>
  <ignoredErrors>
    <ignoredError sqref="C13:C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E1 E10:E11 E15:E23 E27:E1048576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topLeftCell="A16" workbookViewId="0"/>
  </sheetViews>
  <sheetFormatPr baseColWidth="10" defaultColWidth="11.42578125" defaultRowHeight="15" x14ac:dyDescent="0.25"/>
  <cols>
    <col min="1" max="1" width="34.42578125" bestFit="1" customWidth="1"/>
  </cols>
  <sheetData>
    <row r="1" spans="1:1" x14ac:dyDescent="0.25">
      <c r="A1" t="s">
        <v>22</v>
      </c>
    </row>
    <row r="2" spans="1:1" x14ac:dyDescent="0.25">
      <c r="A2" t="s">
        <v>44</v>
      </c>
    </row>
    <row r="3" spans="1:1" x14ac:dyDescent="0.25">
      <c r="A3" t="s">
        <v>61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2022-11-18T15:02:31Z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