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20" documentId="8_{7F6378CA-AE0C-4491-85EE-502C779D579F}" xr6:coauthVersionLast="47" xr6:coauthVersionMax="47" xr10:uidLastSave="{9D606EDA-12A0-4E6E-A2D3-C4940A00A72E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definedNames>
    <definedName name="_xlnm._FilterDatabase" localSheetId="0" hidden="1">Hoja1!$A$12:$AQ$12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2" i="1" l="1"/>
  <c r="AP32" i="1" s="1"/>
  <c r="AI32" i="1"/>
  <c r="AK32" i="1" s="1"/>
  <c r="AD32" i="1"/>
  <c r="AF32" i="1" s="1"/>
  <c r="Y32" i="1"/>
  <c r="AA32" i="1" s="1"/>
  <c r="T32" i="1"/>
  <c r="V32" i="1" s="1"/>
  <c r="AN31" i="1"/>
  <c r="AP31" i="1" s="1"/>
  <c r="AI31" i="1"/>
  <c r="AK31" i="1" s="1"/>
  <c r="AD31" i="1"/>
  <c r="AF31" i="1" s="1"/>
  <c r="Y31" i="1"/>
  <c r="AA31" i="1" s="1"/>
  <c r="T31" i="1"/>
  <c r="V31" i="1" s="1"/>
  <c r="AN30" i="1"/>
  <c r="AP30" i="1" s="1"/>
  <c r="AI30" i="1"/>
  <c r="AK30" i="1" s="1"/>
  <c r="AD30" i="1"/>
  <c r="AF30" i="1" s="1"/>
  <c r="Y30" i="1"/>
  <c r="AA30" i="1" s="1"/>
  <c r="T30" i="1"/>
  <c r="V30" i="1" s="1"/>
  <c r="AD25" i="1" l="1"/>
  <c r="T13" i="1"/>
  <c r="V13" i="1" s="1"/>
  <c r="V29" i="1"/>
  <c r="V33" i="1"/>
  <c r="V34" i="1"/>
  <c r="AK29" i="1"/>
  <c r="AK33" i="1"/>
  <c r="AK34" i="1"/>
  <c r="AF29" i="1"/>
  <c r="AF33" i="1"/>
  <c r="AF34" i="1"/>
  <c r="AA29" i="1"/>
  <c r="AA33" i="1"/>
  <c r="AA34" i="1"/>
  <c r="Y13" i="1"/>
  <c r="AA13" i="1" s="1"/>
  <c r="T23" i="1"/>
  <c r="V23" i="1" s="1"/>
  <c r="T22" i="1"/>
  <c r="V22" i="1" s="1"/>
  <c r="T18" i="1"/>
  <c r="V18" i="1" s="1"/>
  <c r="T14" i="1"/>
  <c r="V14" i="1" s="1"/>
  <c r="T15" i="1"/>
  <c r="V15" i="1" s="1"/>
  <c r="T16" i="1"/>
  <c r="V16" i="1" s="1"/>
  <c r="T17" i="1"/>
  <c r="V17" i="1" s="1"/>
  <c r="T19" i="1"/>
  <c r="V19" i="1" s="1"/>
  <c r="T20" i="1"/>
  <c r="V20" i="1" s="1"/>
  <c r="T21" i="1"/>
  <c r="V21" i="1" s="1"/>
  <c r="T24" i="1"/>
  <c r="V24" i="1" s="1"/>
  <c r="T25" i="1"/>
  <c r="V25" i="1" s="1"/>
  <c r="T26" i="1"/>
  <c r="V26" i="1" s="1"/>
  <c r="T27" i="1"/>
  <c r="V27" i="1" s="1"/>
  <c r="T28" i="1"/>
  <c r="V28" i="1" s="1"/>
  <c r="Y15" i="1"/>
  <c r="AA15" i="1" s="1"/>
  <c r="AN25" i="1"/>
  <c r="AP25" i="1" s="1"/>
  <c r="AI25" i="1"/>
  <c r="AK25" i="1" s="1"/>
  <c r="AF25" i="1"/>
  <c r="Y25" i="1"/>
  <c r="AA25" i="1" s="1"/>
  <c r="AN24" i="1"/>
  <c r="AP24" i="1" s="1"/>
  <c r="AI24" i="1"/>
  <c r="AK24" i="1" s="1"/>
  <c r="AD24" i="1"/>
  <c r="AF24" i="1" s="1"/>
  <c r="Y24" i="1"/>
  <c r="AA24" i="1" s="1"/>
  <c r="AN23" i="1"/>
  <c r="AP23" i="1" s="1"/>
  <c r="AI23" i="1"/>
  <c r="AK23" i="1" s="1"/>
  <c r="AD23" i="1"/>
  <c r="AF23" i="1" s="1"/>
  <c r="Y23" i="1"/>
  <c r="AA23" i="1" s="1"/>
  <c r="AP22" i="1"/>
  <c r="AI22" i="1"/>
  <c r="AK22" i="1" s="1"/>
  <c r="AF22" i="1"/>
  <c r="AA22" i="1"/>
  <c r="AN21" i="1"/>
  <c r="AP21" i="1" s="1"/>
  <c r="AI21" i="1"/>
  <c r="AK21" i="1" s="1"/>
  <c r="AD21" i="1"/>
  <c r="AF21" i="1" s="1"/>
  <c r="Y21" i="1"/>
  <c r="AA21" i="1" s="1"/>
  <c r="AN20" i="1"/>
  <c r="AP20" i="1" s="1"/>
  <c r="AI20" i="1"/>
  <c r="AK20" i="1" s="1"/>
  <c r="AD20" i="1"/>
  <c r="AF20" i="1" s="1"/>
  <c r="Y20" i="1"/>
  <c r="AA20" i="1" s="1"/>
  <c r="AN19" i="1"/>
  <c r="AP19" i="1" s="1"/>
  <c r="AI19" i="1"/>
  <c r="AK19" i="1" s="1"/>
  <c r="AD19" i="1"/>
  <c r="AF19" i="1" s="1"/>
  <c r="Y19" i="1"/>
  <c r="AA19" i="1" s="1"/>
  <c r="AN18" i="1"/>
  <c r="AP18" i="1" s="1"/>
  <c r="AI18" i="1"/>
  <c r="AK18" i="1" s="1"/>
  <c r="AD18" i="1"/>
  <c r="AF18" i="1" s="1"/>
  <c r="Y18" i="1"/>
  <c r="AA18" i="1" s="1"/>
  <c r="O16" i="1" l="1"/>
  <c r="AP33" i="1" l="1"/>
  <c r="AN13" i="1"/>
  <c r="AP13" i="1" s="1"/>
  <c r="AI13" i="1"/>
  <c r="AK13" i="1" s="1"/>
  <c r="AN28" i="1"/>
  <c r="AP28" i="1" s="1"/>
  <c r="AN27" i="1"/>
  <c r="AP27" i="1" s="1"/>
  <c r="AN26" i="1"/>
  <c r="AP26" i="1" s="1"/>
  <c r="AN17" i="1"/>
  <c r="AP17" i="1" s="1"/>
  <c r="AN16" i="1"/>
  <c r="AP16" i="1" s="1"/>
  <c r="AN15" i="1"/>
  <c r="AP15" i="1" s="1"/>
  <c r="AN14" i="1"/>
  <c r="AP14" i="1" s="1"/>
  <c r="AI28" i="1"/>
  <c r="AK28" i="1" s="1"/>
  <c r="AI27" i="1"/>
  <c r="AK27" i="1" s="1"/>
  <c r="AI26" i="1"/>
  <c r="AK26" i="1" s="1"/>
  <c r="AI17" i="1"/>
  <c r="AK17" i="1" s="1"/>
  <c r="AI16" i="1"/>
  <c r="AK16" i="1" s="1"/>
  <c r="AI15" i="1"/>
  <c r="AK15" i="1" s="1"/>
  <c r="AI14" i="1"/>
  <c r="AK14" i="1" s="1"/>
  <c r="AD28" i="1"/>
  <c r="AF28" i="1" s="1"/>
  <c r="AD27" i="1"/>
  <c r="AF27" i="1" s="1"/>
  <c r="AD26" i="1"/>
  <c r="AF26" i="1" s="1"/>
  <c r="AD17" i="1"/>
  <c r="AF17" i="1" s="1"/>
  <c r="AD16" i="1"/>
  <c r="AF16" i="1" s="1"/>
  <c r="AF15" i="1"/>
  <c r="AF14" i="1"/>
  <c r="AD13" i="1"/>
  <c r="AF13" i="1" s="1"/>
  <c r="Y28" i="1"/>
  <c r="AA28" i="1" s="1"/>
  <c r="Y27" i="1"/>
  <c r="AA27" i="1" s="1"/>
  <c r="Y26" i="1"/>
  <c r="AA26" i="1" s="1"/>
  <c r="Y17" i="1"/>
  <c r="AA17" i="1" s="1"/>
  <c r="Y16" i="1"/>
  <c r="AA16" i="1" s="1"/>
  <c r="Y14" i="1"/>
  <c r="AA14" i="1" s="1"/>
  <c r="AP29" i="1" l="1"/>
  <c r="AP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Cuadro que resume los cambios realizados de una versión a otra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 xml:space="preserve">Número consecutivo de la versión generada 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Fecha de la versión generada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Breve descripción del cambio realizado en la nueva versión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Escriba el número de la meta, en orden consecutivo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charset val="1"/>
          </rPr>
          <t xml:space="preserve">Indicar el nombre concreto de la evidencia aportada. 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charset val="1"/>
          </rPr>
          <t>Indique la magnitud total programada para la vigencia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charset val="1"/>
          </rPr>
          <t>Es la descripción detallada de los avances y logros obtenidos con la ejecución de la meta acumulados para la vigencia</t>
        </r>
      </text>
    </comment>
    <comment ref="D29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33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4" authorId="0" shapeId="0" xr:uid="{00000000-0006-0000-0000-000046000000}">
      <text>
        <r>
          <rPr>
            <b/>
            <sz val="9"/>
            <color indexed="81"/>
            <rFont val="Tahoma"/>
            <charset val="1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<sst xmlns="http://schemas.openxmlformats.org/spreadsheetml/2006/main" count="318" uniqueCount="178">
  <si>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</si>
  <si>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</si>
  <si>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</si>
  <si>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</si>
  <si>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</si>
  <si>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</si>
  <si>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</si>
  <si>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</si>
  <si>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</si>
  <si>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</si>
  <si>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</si>
  <si>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</si>
  <si>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</si>
  <si>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</si>
  <si>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</si>
  <si>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</si>
  <si>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</si>
  <si>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</si>
  <si>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</si>
  <si>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</si>
  <si>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</si>
  <si>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</si>
  <si>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</si>
  <si>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</si>
  <si>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</si>
  <si>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</si>
  <si>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</si>
  <si>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</si>
  <si>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</si>
  <si>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</si>
  <si>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</si>
  <si>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</si>
  <si>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</si>
  <si>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</si>
  <si>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</si>
  <si>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</si>
  <si>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</si>
  <si>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</si>
  <si>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</si>
  <si>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</si>
  <si>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</si>
  <si>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gestión institucional aumentando las capacidades de la entidad para la planeación, seguimiento y ejecución de sus metas y recursos, y la gestión del talento humano.</t>
  </si>
  <si>
    <t>Realizar tres (3) ejercicios de depuración de inventarios de conformidad con lo establecido en la Resolución DDC- 000001 de 2019 y la Resolución 1519 del 20 de noviembre de 2019, o normas que las sustituyan.</t>
  </si>
  <si>
    <t>Gestión</t>
  </si>
  <si>
    <t>Depuración de Inventarios</t>
  </si>
  <si>
    <t>3 ejercicios de depuración en la vigencia 2022</t>
  </si>
  <si>
    <t>Suma</t>
  </si>
  <si>
    <t>Ejercicios de Depuración de Inventarios</t>
  </si>
  <si>
    <t>No programada</t>
  </si>
  <si>
    <t>Eficacia</t>
  </si>
  <si>
    <t>Informe Depuración de Inventarios</t>
  </si>
  <si>
    <t>Resoluciones de baja de bienes.</t>
  </si>
  <si>
    <t>Dirección Administrativa</t>
  </si>
  <si>
    <t>Realizar la calibración y mantenimiento al 100% de los push de los 56 sanitarios,  orinales y 60 lavamanos del edificio bicentenario.</t>
  </si>
  <si>
    <t>(Numero de push de  sanitarios, orinales y lavamanos del edificio bicentenario calibrados/Numero de push de  sanitarios, orinales y lavamanos del edificio bicentenario programados)*100</t>
  </si>
  <si>
    <t>N/A</t>
  </si>
  <si>
    <t>Reporte de mantenimiento de instalaciones</t>
  </si>
  <si>
    <t>Certificación emitida por Oficina Asesora de Planeación - equipo de Planeación Institucional y registro fotográfico</t>
  </si>
  <si>
    <t>Realizar el mantenimiento al 100% de las luminarios con un bajo rendimiento del edificio bicentenario.</t>
  </si>
  <si>
    <t>Mantenimiento luminarias</t>
  </si>
  <si>
    <t>(Numero de luminarias reemplazadas/Numero de luminarias programadas)*100</t>
  </si>
  <si>
    <t>mantenimiento luminarias</t>
  </si>
  <si>
    <t>reporte de mantenimiento de instalaciones</t>
  </si>
  <si>
    <t>Instalación extractor</t>
  </si>
  <si>
    <t>Instalación reductor</t>
  </si>
  <si>
    <t>Instalar cinco (5) sensores de iluminación en el edificio FURATENA.</t>
  </si>
  <si>
    <t>Instalación sensores de iluminación</t>
  </si>
  <si>
    <t xml:space="preserve">Dejar en estado terminado en SECOPII el 90% de los contratos identificados que cumplen con lo previsto en el arículo 2.2.1.1.2.4.3 en la línea base de contratos. </t>
  </si>
  <si>
    <t>Contratos en estado terminado en SECOPII</t>
  </si>
  <si>
    <t xml:space="preserve">(Número de contratos en estado terminado / Número de contratos de la línea base)*100 </t>
  </si>
  <si>
    <t>Creciente</t>
  </si>
  <si>
    <t xml:space="preserve">Porcentaje de contratos en estado terminado en SECOPII. </t>
  </si>
  <si>
    <t xml:space="preserve">Informe de avance de los contratos en estado Terminado en SECOPII. </t>
  </si>
  <si>
    <t>SECOPII</t>
  </si>
  <si>
    <t>Dirección de Contratación</t>
  </si>
  <si>
    <t xml:space="preserve">Documentos precontractuales publicados en los términos de ley. </t>
  </si>
  <si>
    <t>(Número de documentos precontractuales cargados en término en SECOPII / Número total de documentos precontractuales cargados en SECOPII)*100</t>
  </si>
  <si>
    <t>Constante</t>
  </si>
  <si>
    <t>Porcentaje de documentos cargados en término en SECOPII</t>
  </si>
  <si>
    <t>Informe de publicación de documentos cargados en SECOPII</t>
  </si>
  <si>
    <t>Reuniones de seguimiento PAA</t>
  </si>
  <si>
    <t>100%
(Información que se mantiene constante)</t>
  </si>
  <si>
    <t>Porcentaje reuniones citadas</t>
  </si>
  <si>
    <t xml:space="preserve">Memorandos y actas de reunión. </t>
  </si>
  <si>
    <t>PAA SDG</t>
  </si>
  <si>
    <t>Enviar bimestralmente alertas a la supervisión sobre el estado de vencimiento de los contratos suscritos en la vigencia 2023.</t>
  </si>
  <si>
    <t>Alertas a la supervisión</t>
  </si>
  <si>
    <t xml:space="preserve">Porcentaje de alertas realizadas. </t>
  </si>
  <si>
    <t>Memorandos de alertas</t>
  </si>
  <si>
    <t>SIPSE</t>
  </si>
  <si>
    <t>Girar el 100% de las reservas presupuestales definitivas de la Secretaría Distrital de Gobierno.</t>
  </si>
  <si>
    <t>Porcentaje de Giros de Reservas Presupuestales</t>
  </si>
  <si>
    <t>Total de Giros de Reservas Presupuestales</t>
  </si>
  <si>
    <t>55%
(Información con corte al 30 de septiembre (3er trimestre) de 2022)</t>
  </si>
  <si>
    <t>Porcentaje de Giros de Reservas</t>
  </si>
  <si>
    <t>Informe de Ejecución de Reservas Presupuestales</t>
  </si>
  <si>
    <t>Aplicativo SDH
SAP-BOGDATA, página web</t>
  </si>
  <si>
    <t>Dirección Financiera</t>
  </si>
  <si>
    <t>Mantener  la generación de órdenes de pago a las cuentas de prestación de servicios personales en (4) días hábiles contados a partir del día siguiente de la radicación, previo cumplimiento de los requisitos.</t>
  </si>
  <si>
    <t>Pago de cuentas</t>
  </si>
  <si>
    <t>Número de días para generar orden de pago (promedio)</t>
  </si>
  <si>
    <t>3,954
(Información con corte al 30 de septiembre (3er trimestre) de 2022)</t>
  </si>
  <si>
    <t>Días para pago de cuentas</t>
  </si>
  <si>
    <t>Eficiencia</t>
  </si>
  <si>
    <t>Base de datos de registro de cuentas</t>
  </si>
  <si>
    <t>Archivo Dirección Financiera
Opget / BogDATA</t>
  </si>
  <si>
    <t>Publicar en la pagina web de la SDG los estados financieros mensuales, el último día habil del mes siguiente al corte.</t>
  </si>
  <si>
    <t xml:space="preserve">Presentación de Estados Financieros </t>
  </si>
  <si>
    <t>Número de días promedio para la presentación de los Estados Financieros</t>
  </si>
  <si>
    <t>19,5 días (Promedio de presentación de Estados Financieros en la vigencia 2022, con corte a 30 de agosto)</t>
  </si>
  <si>
    <t>Días para presentación de estados financieros</t>
  </si>
  <si>
    <t>Estados financieros (fecha de presentación)
Certificación</t>
  </si>
  <si>
    <t>Archivo Dirección Financiera
Página Web, sección Transparencia - presupuesto - Estados Financieros</t>
  </si>
  <si>
    <t>Ejecutar el 95 % del PAC programado por las dependencias</t>
  </si>
  <si>
    <t>Ejecución del PAC programado</t>
  </si>
  <si>
    <t>92,74%  (ejecución trimestral de la vigencia 2022, hasta el 30 de septiembre)</t>
  </si>
  <si>
    <t>Porcentaje deL PAC programado</t>
  </si>
  <si>
    <t xml:space="preserve">Informe de ejecución del PAC </t>
  </si>
  <si>
    <t>SAP</t>
  </si>
  <si>
    <t xml:space="preserve">Realizar dos informes de seguimiento a la implementación del Sistema de Gestión Antisoborno de la Secretaría de Gobierno </t>
  </si>
  <si>
    <t>Subsecretaría de Gestión Institucional</t>
  </si>
  <si>
    <t>Implementación del PPDTINTC</t>
  </si>
  <si>
    <t>Seguimiento al PPDTINTC</t>
  </si>
  <si>
    <t>seguimiento al PPDTINTC</t>
  </si>
  <si>
    <t>Página web SDG: publicación de los reportes</t>
  </si>
  <si>
    <t>Cronogramas cumplidos</t>
  </si>
  <si>
    <t>Porcentaje</t>
  </si>
  <si>
    <t>Memorando trimestral asegurando el cumplimiento pactado con OAP</t>
  </si>
  <si>
    <t>Orfeo</t>
  </si>
  <si>
    <t>Total metas técnicas (80%)</t>
  </si>
  <si>
    <t>Total metas transversales (20%)</t>
  </si>
  <si>
    <t xml:space="preserve">Total plan de gestión </t>
  </si>
  <si>
    <t>Retadora (mejora)</t>
  </si>
  <si>
    <t>Sostenibilidad del sistema de gestión</t>
  </si>
  <si>
    <t>Número de ejercicios de depuración realizados</t>
  </si>
  <si>
    <t>Porcentaje de Calibración y mantenimiento push de sanitarios, orinales y lavamanos</t>
  </si>
  <si>
    <t>Porcentaje de Calibración y mantenimiento Push</t>
  </si>
  <si>
    <t>Número de extractores instalados.</t>
  </si>
  <si>
    <t>Número de sensores instalados.</t>
  </si>
  <si>
    <t>13</t>
  </si>
  <si>
    <t>(PAC ejecutado/PAC programado)*100</t>
  </si>
  <si>
    <t>Informes de seguimiento a la implementación del Sistema de Gestión Antisoborno</t>
  </si>
  <si>
    <t>número de Informes de seguimiento a la implementación del sistema de Gestión Antisoborno</t>
  </si>
  <si>
    <t>Informe de seguimiento a la implementación</t>
  </si>
  <si>
    <t>Reporte de productos ejecutados del Sistema de Gestión Antisoborno.</t>
  </si>
  <si>
    <t>Número de seguimientos al plan de acción de ITB realizados</t>
  </si>
  <si>
    <t>Reportar dos (2) seguimientos a la implementación de la PPDTINTC</t>
  </si>
  <si>
    <t>16</t>
  </si>
  <si>
    <t>Informes de seguimiento del Sistema de Gestión Antisoborno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</si>
  <si>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</si>
  <si>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</si>
  <si>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</si>
  <si>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</si>
  <si>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2022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</si>
  <si>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</si>
  <si>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</si>
  <si>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</si>
  <si>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</si>
  <si>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</si>
  <si>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</si>
  <si>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</si>
  <si>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</si>
  <si>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</si>
  <si>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 xml:space="preserve">Casos Hola de actualización generados
Listado Maestro de Documentos 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</si>
  <si>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</si>
  <si>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</si>
  <si>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</si>
  <si>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</si>
  <si>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Formato Evidencia de Reunión GDI-GPD-F029 diligenciado y presentación realizada</t>
  </si>
  <si>
    <t>Líder del proceso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</si>
  <si>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</t>
    </r>
    <r>
      <rPr>
        <b/>
        <u/>
        <sz val="11"/>
        <color theme="1"/>
        <rFont val="Calibri Light"/>
        <family val="2"/>
        <scheme val="major"/>
      </rPr>
      <t>GESTIÓN CORPORATIVA INSTITUCIONAL</t>
    </r>
  </si>
  <si>
    <t>Instalar un (1) extractor en el area de almacenamiento de residuos solidos y sustancias químicas del edificio bicentenario.</t>
  </si>
  <si>
    <t xml:space="preserve">Publicar en los términos de ley el 100% de los documentos precontractuales en la plataforma del Sistema Electrónico para la Contratación Pública – SECOP II. </t>
  </si>
  <si>
    <t xml:space="preserve">Realizar seguimiento sobre el estado del 100% de las necesidades incorporadas en PAA de la vigencia 2023. </t>
  </si>
  <si>
    <t>(Numero de reuniones realizadas / Numero de reuniones citadas)*100</t>
  </si>
  <si>
    <t>(Número de alertas realizadas durante la vigencia/ Número de alertas programadas en la vigencia)*100</t>
  </si>
  <si>
    <t>Asegurar la sostenibilidad y mejora del sistema integrado de planeación y gestión del proceso SGI, a través del apoyo para el cumplimiento de los cronogramas programados a los Planes y procesos de las Direcciones de la SGI, correponde al porcentaje de cumplimiento del cronograma</t>
  </si>
  <si>
    <t>(Cronogramas cumplidos / Cronogramas establecidos)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</si>
</sst>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sz val="11"/>
      <color rgb="FF000000"/>
      <name val="Calibri Light"/>
    </font>
    <font>
      <b/>
      <u/>
      <sz val="11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wrapText="1"/>
    </xf>
    <xf numFmtId="0" fontId="2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 applyProtection="1">
      <alignment horizontal="center" vertical="top" wrapText="1"/>
      <protection hidden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1" fillId="10" borderId="1" xfId="1" applyFont="1" applyFill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9" fontId="7" fillId="3" borderId="1" xfId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9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9" fontId="10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9" fontId="9" fillId="2" borderId="1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41" fontId="3" fillId="0" borderId="1" xfId="2" applyFont="1" applyFill="1" applyBorder="1" applyAlignment="1" applyProtection="1">
      <alignment horizontal="center" vertical="center" wrapText="1"/>
      <protection hidden="1"/>
    </xf>
    <xf numFmtId="1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hidden="1"/>
    </xf>
    <xf numFmtId="9" fontId="15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1" fontId="3" fillId="0" borderId="1" xfId="3" applyFont="1" applyFill="1" applyBorder="1" applyAlignment="1" applyProtection="1">
      <alignment horizontal="center" vertical="top" wrapText="1"/>
      <protection hidden="1"/>
    </xf>
    <xf numFmtId="41" fontId="3" fillId="0" borderId="1" xfId="3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9" fontId="1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0" fontId="17" fillId="0" borderId="1" xfId="0" applyFont="1" applyBorder="1" applyAlignment="1">
      <alignment horizontal="center" vertical="top" wrapText="1"/>
    </xf>
    <xf numFmtId="9" fontId="1" fillId="0" borderId="15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justify" vertical="center" wrapText="1"/>
    </xf>
    <xf numFmtId="10" fontId="1" fillId="0" borderId="15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wrapText="1"/>
    </xf>
    <xf numFmtId="0" fontId="10" fillId="3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/>
    </xf>
  </cellXfs>
  <cellStyles count="4">
    <cellStyle name="Millares [0]" xfId="2" builtinId="6"/>
    <cellStyle name="Millares [0] 2" xfId="3" xr:uid="{00000000-0005-0000-0000-000001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2051586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4"/>
  <sheetViews>
    <sheetView tabSelected="1" zoomScale="85" zoomScaleNormal="85" workbookViewId="0">
      <selection activeCell="B13" sqref="B13"/>
    </sheetView>
  </sheetViews>
  <sheetFormatPr baseColWidth="10" defaultColWidth="10.85546875" defaultRowHeight="15" x14ac:dyDescent="0.25"/>
  <cols>
    <col min="1" max="1" width="4.140625" style="16" customWidth="1"/>
    <col min="2" max="2" width="38.140625" style="16" customWidth="1"/>
    <col min="3" max="3" width="8.140625" style="16" customWidth="1"/>
    <col min="4" max="4" width="44.28515625" style="16" bestFit="1" customWidth="1"/>
    <col min="5" max="5" width="10.85546875" style="16" customWidth="1"/>
    <col min="6" max="6" width="24.42578125" style="16" customWidth="1"/>
    <col min="7" max="7" width="23.5703125" style="16" customWidth="1"/>
    <col min="8" max="8" width="17.140625" style="16" customWidth="1"/>
    <col min="9" max="9" width="18.42578125" style="16" customWidth="1"/>
    <col min="10" max="10" width="15.85546875" style="16" customWidth="1"/>
    <col min="11" max="14" width="7.28515625" style="16" customWidth="1"/>
    <col min="15" max="15" width="22.5703125" style="16" customWidth="1"/>
    <col min="16" max="16" width="17.85546875" style="16" customWidth="1"/>
    <col min="17" max="17" width="19.7109375" style="16" customWidth="1"/>
    <col min="18" max="18" width="25.85546875" style="16" bestFit="1" customWidth="1"/>
    <col min="19" max="19" width="25.42578125" style="16" customWidth="1"/>
    <col min="20" max="22" width="16.5703125" style="16" customWidth="1"/>
    <col min="23" max="23" width="40.28515625" style="16" customWidth="1"/>
    <col min="24" max="27" width="16.5703125" style="16" customWidth="1"/>
    <col min="28" max="28" width="33.42578125" style="16" customWidth="1"/>
    <col min="29" max="32" width="16.5703125" style="16" customWidth="1"/>
    <col min="33" max="33" width="43.7109375" style="16" customWidth="1"/>
    <col min="34" max="34" width="16.5703125" style="16" customWidth="1"/>
    <col min="35" max="36" width="22" style="16" customWidth="1"/>
    <col min="37" max="37" width="16.5703125" style="16" customWidth="1"/>
    <col min="38" max="38" width="34.85546875" style="16" customWidth="1"/>
    <col min="39" max="41" width="16.5703125" style="16" customWidth="1"/>
    <col min="42" max="42" width="21.5703125" style="16" customWidth="1"/>
    <col min="43" max="43" width="39.42578125" style="16" customWidth="1"/>
    <col min="44" max="16384" width="10.85546875" style="16"/>
  </cols>
  <sheetData>
    <row r="1" spans="1:43" s="13" customFormat="1" ht="70.5" customHeight="1" x14ac:dyDescent="0.25">
      <c r="A1" s="86" t="s">
        <v>170</v>
      </c>
      <c r="B1" s="85"/>
      <c r="C1" s="85"/>
      <c r="D1" s="85"/>
      <c r="E1" s="85"/>
      <c r="F1" s="85"/>
      <c r="G1" s="85"/>
      <c r="H1" s="85"/>
      <c r="I1" s="85"/>
      <c r="J1" s="85"/>
      <c r="K1" s="87" t="s">
        <v>0</v>
      </c>
      <c r="L1" s="87"/>
      <c r="M1" s="87"/>
      <c r="N1" s="87"/>
      <c r="O1" s="87"/>
    </row>
    <row r="2" spans="1:43" s="15" customFormat="1" ht="23.45" customHeight="1" x14ac:dyDescent="0.25">
      <c r="A2" s="94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14"/>
      <c r="L2" s="14"/>
      <c r="M2" s="14"/>
      <c r="N2" s="14"/>
      <c r="O2" s="14"/>
    </row>
    <row r="3" spans="1:43" s="13" customFormat="1" x14ac:dyDescent="0.25"/>
    <row r="4" spans="1:43" s="13" customFormat="1" ht="29.1" customHeight="1" x14ac:dyDescent="0.25">
      <c r="A4" s="96" t="s">
        <v>2</v>
      </c>
      <c r="B4" s="97"/>
      <c r="C4" s="130" t="s">
        <v>120</v>
      </c>
      <c r="D4" s="131"/>
      <c r="E4" s="82" t="s">
        <v>3</v>
      </c>
      <c r="F4" s="83"/>
      <c r="G4" s="83"/>
      <c r="H4" s="83"/>
      <c r="I4" s="83"/>
      <c r="J4" s="84"/>
    </row>
    <row r="5" spans="1:43" s="13" customFormat="1" ht="15" customHeight="1" x14ac:dyDescent="0.25">
      <c r="A5" s="98"/>
      <c r="B5" s="99"/>
      <c r="C5" s="132"/>
      <c r="D5" s="133"/>
      <c r="E5" s="4" t="s">
        <v>4</v>
      </c>
      <c r="F5" s="4" t="s">
        <v>5</v>
      </c>
      <c r="G5" s="82" t="s">
        <v>6</v>
      </c>
      <c r="H5" s="83"/>
      <c r="I5" s="83"/>
      <c r="J5" s="84"/>
    </row>
    <row r="6" spans="1:43" s="13" customFormat="1" x14ac:dyDescent="0.25">
      <c r="A6" s="98"/>
      <c r="B6" s="99"/>
      <c r="C6" s="132"/>
      <c r="D6" s="133"/>
      <c r="E6" s="5">
        <v>1</v>
      </c>
      <c r="F6" s="5"/>
      <c r="G6" s="85" t="s">
        <v>7</v>
      </c>
      <c r="H6" s="85"/>
      <c r="I6" s="85"/>
      <c r="J6" s="85"/>
    </row>
    <row r="7" spans="1:43" s="13" customFormat="1" x14ac:dyDescent="0.25">
      <c r="A7" s="98"/>
      <c r="B7" s="99"/>
      <c r="C7" s="132"/>
      <c r="D7" s="133"/>
      <c r="E7" s="5"/>
      <c r="F7" s="5"/>
      <c r="G7" s="85"/>
      <c r="H7" s="85"/>
      <c r="I7" s="85"/>
      <c r="J7" s="85"/>
    </row>
    <row r="8" spans="1:43" s="13" customFormat="1" x14ac:dyDescent="0.25">
      <c r="A8" s="100"/>
      <c r="B8" s="101"/>
      <c r="C8" s="134"/>
      <c r="D8" s="135"/>
      <c r="E8" s="5"/>
      <c r="F8" s="5"/>
      <c r="G8" s="85"/>
      <c r="H8" s="85"/>
      <c r="I8" s="85"/>
      <c r="J8" s="85"/>
    </row>
    <row r="9" spans="1:43" s="13" customFormat="1" ht="15.75" thickBot="1" x14ac:dyDescent="0.3"/>
    <row r="10" spans="1:43" ht="14.45" customHeight="1" x14ac:dyDescent="0.25">
      <c r="A10" s="80" t="s">
        <v>8</v>
      </c>
      <c r="B10" s="80"/>
      <c r="C10" s="80" t="s">
        <v>9</v>
      </c>
      <c r="D10" s="80"/>
      <c r="E10" s="80"/>
      <c r="F10" s="88" t="s">
        <v>10</v>
      </c>
      <c r="G10" s="89"/>
      <c r="H10" s="89"/>
      <c r="I10" s="89"/>
      <c r="J10" s="89"/>
      <c r="K10" s="89"/>
      <c r="L10" s="89"/>
      <c r="M10" s="89"/>
      <c r="N10" s="89"/>
      <c r="O10" s="89"/>
      <c r="P10" s="90"/>
      <c r="Q10" s="76" t="s">
        <v>11</v>
      </c>
      <c r="R10" s="77"/>
      <c r="S10" s="78"/>
      <c r="T10" s="102" t="s">
        <v>12</v>
      </c>
      <c r="U10" s="102"/>
      <c r="V10" s="102"/>
      <c r="W10" s="102"/>
      <c r="X10" s="103"/>
      <c r="Y10" s="106" t="s">
        <v>13</v>
      </c>
      <c r="Z10" s="107"/>
      <c r="AA10" s="107"/>
      <c r="AB10" s="107"/>
      <c r="AC10" s="108"/>
      <c r="AD10" s="112" t="s">
        <v>14</v>
      </c>
      <c r="AE10" s="113"/>
      <c r="AF10" s="113"/>
      <c r="AG10" s="113"/>
      <c r="AH10" s="114"/>
      <c r="AI10" s="118" t="s">
        <v>15</v>
      </c>
      <c r="AJ10" s="119"/>
      <c r="AK10" s="119"/>
      <c r="AL10" s="119"/>
      <c r="AM10" s="120"/>
      <c r="AN10" s="124" t="s">
        <v>16</v>
      </c>
      <c r="AO10" s="125"/>
      <c r="AP10" s="125"/>
      <c r="AQ10" s="126"/>
    </row>
    <row r="11" spans="1:43" ht="14.45" customHeight="1" x14ac:dyDescent="0.25">
      <c r="A11" s="80"/>
      <c r="B11" s="80"/>
      <c r="C11" s="80"/>
      <c r="D11" s="80"/>
      <c r="E11" s="80"/>
      <c r="F11" s="91"/>
      <c r="G11" s="92"/>
      <c r="H11" s="92"/>
      <c r="I11" s="92"/>
      <c r="J11" s="92"/>
      <c r="K11" s="92"/>
      <c r="L11" s="92"/>
      <c r="M11" s="92"/>
      <c r="N11" s="92"/>
      <c r="O11" s="92"/>
      <c r="P11" s="93"/>
      <c r="Q11" s="79"/>
      <c r="R11" s="80"/>
      <c r="S11" s="81"/>
      <c r="T11" s="104"/>
      <c r="U11" s="104"/>
      <c r="V11" s="104"/>
      <c r="W11" s="104"/>
      <c r="X11" s="105"/>
      <c r="Y11" s="109"/>
      <c r="Z11" s="110"/>
      <c r="AA11" s="110"/>
      <c r="AB11" s="110"/>
      <c r="AC11" s="111"/>
      <c r="AD11" s="115"/>
      <c r="AE11" s="116"/>
      <c r="AF11" s="116"/>
      <c r="AG11" s="116"/>
      <c r="AH11" s="117"/>
      <c r="AI11" s="121"/>
      <c r="AJ11" s="122"/>
      <c r="AK11" s="122"/>
      <c r="AL11" s="122"/>
      <c r="AM11" s="123"/>
      <c r="AN11" s="127"/>
      <c r="AO11" s="128"/>
      <c r="AP11" s="128"/>
      <c r="AQ11" s="129"/>
    </row>
    <row r="12" spans="1:43" ht="45" x14ac:dyDescent="0.25">
      <c r="A12" s="52" t="s">
        <v>17</v>
      </c>
      <c r="B12" s="52" t="s">
        <v>18</v>
      </c>
      <c r="C12" s="52" t="s">
        <v>19</v>
      </c>
      <c r="D12" s="52" t="s">
        <v>20</v>
      </c>
      <c r="E12" s="52" t="s">
        <v>21</v>
      </c>
      <c r="F12" s="53" t="s">
        <v>22</v>
      </c>
      <c r="G12" s="54" t="s">
        <v>23</v>
      </c>
      <c r="H12" s="54" t="s">
        <v>24</v>
      </c>
      <c r="I12" s="54" t="s">
        <v>25</v>
      </c>
      <c r="J12" s="54" t="s">
        <v>26</v>
      </c>
      <c r="K12" s="54" t="s">
        <v>27</v>
      </c>
      <c r="L12" s="54" t="s">
        <v>28</v>
      </c>
      <c r="M12" s="54" t="s">
        <v>29</v>
      </c>
      <c r="N12" s="54" t="s">
        <v>30</v>
      </c>
      <c r="O12" s="54" t="s">
        <v>31</v>
      </c>
      <c r="P12" s="55" t="s">
        <v>32</v>
      </c>
      <c r="Q12" s="56" t="s">
        <v>33</v>
      </c>
      <c r="R12" s="52" t="s">
        <v>34</v>
      </c>
      <c r="S12" s="57" t="s">
        <v>35</v>
      </c>
      <c r="T12" s="51" t="s">
        <v>36</v>
      </c>
      <c r="U12" s="58" t="s">
        <v>37</v>
      </c>
      <c r="V12" s="58" t="s">
        <v>38</v>
      </c>
      <c r="W12" s="58" t="s">
        <v>39</v>
      </c>
      <c r="X12" s="58" t="s">
        <v>40</v>
      </c>
      <c r="Y12" s="59" t="s">
        <v>36</v>
      </c>
      <c r="Z12" s="59" t="s">
        <v>37</v>
      </c>
      <c r="AA12" s="59" t="s">
        <v>38</v>
      </c>
      <c r="AB12" s="59" t="s">
        <v>39</v>
      </c>
      <c r="AC12" s="59" t="s">
        <v>40</v>
      </c>
      <c r="AD12" s="60" t="s">
        <v>36</v>
      </c>
      <c r="AE12" s="60" t="s">
        <v>37</v>
      </c>
      <c r="AF12" s="60" t="s">
        <v>38</v>
      </c>
      <c r="AG12" s="60" t="s">
        <v>39</v>
      </c>
      <c r="AH12" s="60" t="s">
        <v>40</v>
      </c>
      <c r="AI12" s="61" t="s">
        <v>36</v>
      </c>
      <c r="AJ12" s="61" t="s">
        <v>37</v>
      </c>
      <c r="AK12" s="61" t="s">
        <v>38</v>
      </c>
      <c r="AL12" s="61" t="s">
        <v>39</v>
      </c>
      <c r="AM12" s="61" t="s">
        <v>40</v>
      </c>
      <c r="AN12" s="62" t="s">
        <v>36</v>
      </c>
      <c r="AO12" s="62" t="s">
        <v>37</v>
      </c>
      <c r="AP12" s="62" t="s">
        <v>38</v>
      </c>
      <c r="AQ12" s="62" t="s">
        <v>39</v>
      </c>
    </row>
    <row r="13" spans="1:43" s="1" customFormat="1" ht="75" x14ac:dyDescent="0.25">
      <c r="A13" s="1">
        <v>7</v>
      </c>
      <c r="B13" s="139" t="s">
        <v>41</v>
      </c>
      <c r="C13" s="2">
        <v>1</v>
      </c>
      <c r="D13" s="64" t="s">
        <v>42</v>
      </c>
      <c r="E13" s="64" t="s">
        <v>43</v>
      </c>
      <c r="F13" s="64" t="s">
        <v>44</v>
      </c>
      <c r="G13" s="64" t="s">
        <v>134</v>
      </c>
      <c r="H13" s="65" t="s">
        <v>45</v>
      </c>
      <c r="I13" s="35" t="s">
        <v>46</v>
      </c>
      <c r="J13" s="35" t="s">
        <v>47</v>
      </c>
      <c r="K13" s="36" t="s">
        <v>48</v>
      </c>
      <c r="L13" s="36" t="s">
        <v>48</v>
      </c>
      <c r="M13" s="37">
        <v>1</v>
      </c>
      <c r="N13" s="37">
        <v>2</v>
      </c>
      <c r="O13" s="42">
        <v>3</v>
      </c>
      <c r="P13" s="35" t="s">
        <v>49</v>
      </c>
      <c r="Q13" s="35" t="s">
        <v>50</v>
      </c>
      <c r="R13" s="35" t="s">
        <v>51</v>
      </c>
      <c r="S13" s="35" t="s">
        <v>52</v>
      </c>
      <c r="T13" s="22" t="str">
        <f>+K13</f>
        <v>No programada</v>
      </c>
      <c r="V13" s="6" t="str">
        <f>IF(T13="No programada","No programada",IF(U13/T13&gt;100%,100%,U13/T13))</f>
        <v>No programada</v>
      </c>
      <c r="Y13" s="18" t="str">
        <f>L13</f>
        <v>No programada</v>
      </c>
      <c r="AA13" s="1" t="str">
        <f>IF(Y13="No programada","No programada", IF(Z13/Y13&gt;100%,100%,Z13/Y13))</f>
        <v>No programada</v>
      </c>
      <c r="AD13" s="18">
        <f t="shared" ref="AD13:AD28" si="0">M13</f>
        <v>1</v>
      </c>
      <c r="AF13" s="1">
        <f>IF(AD13="No programada","No programada",IF(AE13/AD13&gt;100%,100%,AE13/AD13))</f>
        <v>0</v>
      </c>
      <c r="AI13" s="18">
        <f t="shared" ref="AI13:AI28" si="1">N13</f>
        <v>2</v>
      </c>
      <c r="AK13" s="1">
        <f>IF(AI13="No programada","No programada",IF(AJ13/AI13&gt;100%,100%,AJ13/AI13))</f>
        <v>0</v>
      </c>
      <c r="AN13" s="1">
        <f t="shared" ref="AN13:AN28" si="2">O13</f>
        <v>3</v>
      </c>
      <c r="AP13" s="1">
        <f>IF(AO13/AN13&gt;100%,100%,AO13/AN13)</f>
        <v>0</v>
      </c>
    </row>
    <row r="14" spans="1:43" s="1" customFormat="1" ht="135" x14ac:dyDescent="0.25">
      <c r="A14" s="1">
        <v>7</v>
      </c>
      <c r="B14" s="139" t="s">
        <v>41</v>
      </c>
      <c r="C14" s="2">
        <v>2</v>
      </c>
      <c r="D14" s="64" t="s">
        <v>53</v>
      </c>
      <c r="E14" s="64" t="s">
        <v>43</v>
      </c>
      <c r="F14" s="64" t="s">
        <v>135</v>
      </c>
      <c r="G14" s="64" t="s">
        <v>54</v>
      </c>
      <c r="H14" s="65" t="s">
        <v>55</v>
      </c>
      <c r="I14" s="35" t="s">
        <v>46</v>
      </c>
      <c r="J14" s="49" t="s">
        <v>136</v>
      </c>
      <c r="K14" s="36" t="s">
        <v>48</v>
      </c>
      <c r="L14" s="36" t="s">
        <v>48</v>
      </c>
      <c r="M14" s="38">
        <v>1</v>
      </c>
      <c r="N14" s="36" t="s">
        <v>48</v>
      </c>
      <c r="O14" s="39">
        <v>1</v>
      </c>
      <c r="P14" s="35" t="s">
        <v>49</v>
      </c>
      <c r="Q14" s="35" t="s">
        <v>56</v>
      </c>
      <c r="R14" s="35" t="s">
        <v>57</v>
      </c>
      <c r="S14" s="35" t="s">
        <v>52</v>
      </c>
      <c r="T14" s="22" t="str">
        <f t="shared" ref="T14:T28" si="3">+K14</f>
        <v>No programada</v>
      </c>
      <c r="V14" s="6" t="str">
        <f t="shared" ref="V14:V34" si="4">IF(T14="No programada","No programada",IF(U14/T14&gt;100%,100%,U14/T14))</f>
        <v>No programada</v>
      </c>
      <c r="Y14" s="18" t="str">
        <f t="shared" ref="Y14:Y28" si="5">L14</f>
        <v>No programada</v>
      </c>
      <c r="AA14" s="1" t="str">
        <f t="shared" ref="AA14:AA34" si="6">IF(Y14="No programada","No programada", IF(Z14/Y14&gt;100%,100%,Z14/Y14))</f>
        <v>No programada</v>
      </c>
      <c r="AD14" s="6">
        <v>1</v>
      </c>
      <c r="AF14" s="1">
        <f t="shared" ref="AF14:AF34" si="7">IF(AD14="No programada","No programada",IF(AE14/AD14&gt;100%,100%,AE14/AD14))</f>
        <v>0</v>
      </c>
      <c r="AI14" s="18" t="str">
        <f t="shared" si="1"/>
        <v>No programada</v>
      </c>
      <c r="AK14" s="1" t="str">
        <f t="shared" ref="AK14:AK34" si="8">IF(AI14="No programada","No programada",IF(AJ14/AI14&gt;100%,100%,AJ14/AI14))</f>
        <v>No programada</v>
      </c>
      <c r="AN14" s="40">
        <f t="shared" si="2"/>
        <v>1</v>
      </c>
      <c r="AP14" s="1">
        <f t="shared" ref="AP14:AP28" si="9">IF(AO14/AN14&gt;100%,100%,AO14/AN14)</f>
        <v>0</v>
      </c>
    </row>
    <row r="15" spans="1:43" s="1" customFormat="1" ht="75" x14ac:dyDescent="0.25">
      <c r="A15" s="1">
        <v>7</v>
      </c>
      <c r="B15" s="139" t="s">
        <v>41</v>
      </c>
      <c r="C15" s="2">
        <v>3</v>
      </c>
      <c r="D15" s="64" t="s">
        <v>58</v>
      </c>
      <c r="E15" s="64" t="s">
        <v>43</v>
      </c>
      <c r="F15" s="64" t="s">
        <v>59</v>
      </c>
      <c r="G15" s="64" t="s">
        <v>60</v>
      </c>
      <c r="H15" s="65" t="s">
        <v>55</v>
      </c>
      <c r="I15" s="35" t="s">
        <v>46</v>
      </c>
      <c r="J15" s="49" t="s">
        <v>61</v>
      </c>
      <c r="K15" s="36" t="s">
        <v>48</v>
      </c>
      <c r="L15" s="38">
        <v>0.5</v>
      </c>
      <c r="M15" s="38">
        <v>0.5</v>
      </c>
      <c r="N15" s="36" t="s">
        <v>48</v>
      </c>
      <c r="O15" s="39">
        <v>1</v>
      </c>
      <c r="P15" s="35" t="s">
        <v>49</v>
      </c>
      <c r="Q15" s="35" t="s">
        <v>62</v>
      </c>
      <c r="R15" s="35" t="s">
        <v>57</v>
      </c>
      <c r="S15" s="35" t="s">
        <v>52</v>
      </c>
      <c r="T15" s="22" t="str">
        <f t="shared" si="3"/>
        <v>No programada</v>
      </c>
      <c r="V15" s="6" t="str">
        <f t="shared" si="4"/>
        <v>No programada</v>
      </c>
      <c r="Y15" s="40">
        <f>L15</f>
        <v>0.5</v>
      </c>
      <c r="AA15" s="1">
        <f t="shared" si="6"/>
        <v>0</v>
      </c>
      <c r="AD15" s="40">
        <v>0.5</v>
      </c>
      <c r="AF15" s="1">
        <f t="shared" si="7"/>
        <v>0</v>
      </c>
      <c r="AI15" s="18" t="str">
        <f t="shared" si="1"/>
        <v>No programada</v>
      </c>
      <c r="AK15" s="1" t="str">
        <f t="shared" si="8"/>
        <v>No programada</v>
      </c>
      <c r="AN15" s="40">
        <f t="shared" si="2"/>
        <v>1</v>
      </c>
      <c r="AP15" s="1">
        <f t="shared" si="9"/>
        <v>0</v>
      </c>
    </row>
    <row r="16" spans="1:43" s="1" customFormat="1" ht="75" x14ac:dyDescent="0.25">
      <c r="A16" s="1">
        <v>7</v>
      </c>
      <c r="B16" s="139" t="s">
        <v>41</v>
      </c>
      <c r="C16" s="2">
        <v>4</v>
      </c>
      <c r="D16" s="64" t="s">
        <v>171</v>
      </c>
      <c r="E16" s="64" t="s">
        <v>43</v>
      </c>
      <c r="F16" s="64" t="s">
        <v>63</v>
      </c>
      <c r="G16" s="64" t="s">
        <v>137</v>
      </c>
      <c r="H16" s="65" t="s">
        <v>55</v>
      </c>
      <c r="I16" s="35" t="s">
        <v>46</v>
      </c>
      <c r="J16" s="49" t="s">
        <v>64</v>
      </c>
      <c r="K16" s="36" t="s">
        <v>48</v>
      </c>
      <c r="L16" s="36" t="s">
        <v>48</v>
      </c>
      <c r="M16" s="36" t="s">
        <v>48</v>
      </c>
      <c r="N16" s="37">
        <v>1</v>
      </c>
      <c r="O16" s="7">
        <f>+N16</f>
        <v>1</v>
      </c>
      <c r="P16" s="35" t="s">
        <v>49</v>
      </c>
      <c r="Q16" s="35" t="s">
        <v>62</v>
      </c>
      <c r="R16" s="35" t="s">
        <v>57</v>
      </c>
      <c r="S16" s="35" t="s">
        <v>52</v>
      </c>
      <c r="T16" s="22" t="str">
        <f t="shared" si="3"/>
        <v>No programada</v>
      </c>
      <c r="V16" s="6" t="str">
        <f t="shared" si="4"/>
        <v>No programada</v>
      </c>
      <c r="Y16" s="18" t="str">
        <f t="shared" si="5"/>
        <v>No programada</v>
      </c>
      <c r="AA16" s="1" t="str">
        <f t="shared" si="6"/>
        <v>No programada</v>
      </c>
      <c r="AD16" s="18" t="str">
        <f t="shared" si="0"/>
        <v>No programada</v>
      </c>
      <c r="AF16" s="1" t="str">
        <f t="shared" si="7"/>
        <v>No programada</v>
      </c>
      <c r="AI16" s="18">
        <f t="shared" si="1"/>
        <v>1</v>
      </c>
      <c r="AK16" s="1">
        <f t="shared" si="8"/>
        <v>0</v>
      </c>
      <c r="AN16" s="1">
        <f t="shared" si="2"/>
        <v>1</v>
      </c>
      <c r="AP16" s="1">
        <f t="shared" si="9"/>
        <v>0</v>
      </c>
    </row>
    <row r="17" spans="1:43" s="1" customFormat="1" ht="75" x14ac:dyDescent="0.25">
      <c r="A17" s="1">
        <v>7</v>
      </c>
      <c r="B17" s="139" t="s">
        <v>41</v>
      </c>
      <c r="C17" s="2">
        <v>5</v>
      </c>
      <c r="D17" s="64" t="s">
        <v>65</v>
      </c>
      <c r="E17" s="64" t="s">
        <v>43</v>
      </c>
      <c r="F17" s="64" t="s">
        <v>66</v>
      </c>
      <c r="G17" s="64" t="s">
        <v>138</v>
      </c>
      <c r="H17" s="65" t="s">
        <v>55</v>
      </c>
      <c r="I17" s="35" t="s">
        <v>46</v>
      </c>
      <c r="J17" s="49" t="s">
        <v>64</v>
      </c>
      <c r="K17" s="36" t="s">
        <v>48</v>
      </c>
      <c r="L17" s="36">
        <v>2</v>
      </c>
      <c r="M17" s="36">
        <v>2</v>
      </c>
      <c r="N17" s="37">
        <v>1</v>
      </c>
      <c r="O17" s="7">
        <v>5</v>
      </c>
      <c r="P17" s="35" t="s">
        <v>49</v>
      </c>
      <c r="Q17" s="35" t="s">
        <v>62</v>
      </c>
      <c r="R17" s="35" t="s">
        <v>57</v>
      </c>
      <c r="S17" s="35" t="s">
        <v>52</v>
      </c>
      <c r="T17" s="22" t="str">
        <f t="shared" si="3"/>
        <v>No programada</v>
      </c>
      <c r="V17" s="6" t="str">
        <f t="shared" si="4"/>
        <v>No programada</v>
      </c>
      <c r="Y17" s="18">
        <f t="shared" si="5"/>
        <v>2</v>
      </c>
      <c r="AA17" s="1">
        <f t="shared" si="6"/>
        <v>0</v>
      </c>
      <c r="AD17" s="18">
        <f t="shared" si="0"/>
        <v>2</v>
      </c>
      <c r="AF17" s="1">
        <f t="shared" si="7"/>
        <v>0</v>
      </c>
      <c r="AI17" s="18">
        <f t="shared" si="1"/>
        <v>1</v>
      </c>
      <c r="AK17" s="1">
        <f t="shared" si="8"/>
        <v>0</v>
      </c>
      <c r="AN17" s="1">
        <f t="shared" si="2"/>
        <v>5</v>
      </c>
      <c r="AP17" s="1">
        <f t="shared" si="9"/>
        <v>0</v>
      </c>
    </row>
    <row r="18" spans="1:43" s="1" customFormat="1" ht="75" x14ac:dyDescent="0.25">
      <c r="A18" s="1">
        <v>7</v>
      </c>
      <c r="B18" s="139" t="s">
        <v>41</v>
      </c>
      <c r="C18" s="2">
        <v>6</v>
      </c>
      <c r="D18" s="64" t="s">
        <v>67</v>
      </c>
      <c r="E18" s="64" t="s">
        <v>43</v>
      </c>
      <c r="F18" s="64" t="s">
        <v>68</v>
      </c>
      <c r="G18" s="64" t="s">
        <v>69</v>
      </c>
      <c r="H18" s="65" t="s">
        <v>55</v>
      </c>
      <c r="I18" s="20" t="s">
        <v>70</v>
      </c>
      <c r="J18" s="20" t="s">
        <v>71</v>
      </c>
      <c r="K18" s="43">
        <v>0.1</v>
      </c>
      <c r="L18" s="43">
        <v>0.5</v>
      </c>
      <c r="M18" s="43">
        <v>0.7</v>
      </c>
      <c r="N18" s="43">
        <v>0.9</v>
      </c>
      <c r="O18" s="43">
        <v>0.9</v>
      </c>
      <c r="P18" s="20" t="s">
        <v>49</v>
      </c>
      <c r="Q18" s="20" t="s">
        <v>72</v>
      </c>
      <c r="R18" s="20" t="s">
        <v>73</v>
      </c>
      <c r="S18" s="20" t="s">
        <v>74</v>
      </c>
      <c r="T18" s="6">
        <f>+K18</f>
        <v>0.1</v>
      </c>
      <c r="V18" s="6">
        <f>IF(T18="No programada","No programada",IF(U18/T18&gt;100%,100%,U18/T18))</f>
        <v>0</v>
      </c>
      <c r="Y18" s="6">
        <f t="shared" si="5"/>
        <v>0.5</v>
      </c>
      <c r="Z18" s="6"/>
      <c r="AA18" s="1">
        <f t="shared" si="6"/>
        <v>0</v>
      </c>
      <c r="AD18" s="6">
        <f t="shared" si="0"/>
        <v>0.7</v>
      </c>
      <c r="AE18" s="6"/>
      <c r="AF18" s="1">
        <f t="shared" si="7"/>
        <v>0</v>
      </c>
      <c r="AI18" s="6">
        <f t="shared" si="1"/>
        <v>0.9</v>
      </c>
      <c r="AJ18" s="6"/>
      <c r="AK18" s="1">
        <f t="shared" si="8"/>
        <v>0</v>
      </c>
      <c r="AN18" s="6">
        <f t="shared" si="2"/>
        <v>0.9</v>
      </c>
      <c r="AO18" s="6"/>
      <c r="AP18" s="6">
        <f>IF(AO18/AN18&gt;100%,100%,AO18/AN18)</f>
        <v>0</v>
      </c>
    </row>
    <row r="19" spans="1:43" s="1" customFormat="1" ht="120" x14ac:dyDescent="0.25">
      <c r="A19" s="1">
        <v>7</v>
      </c>
      <c r="B19" s="139" t="s">
        <v>41</v>
      </c>
      <c r="C19" s="2">
        <v>7</v>
      </c>
      <c r="D19" s="64" t="s">
        <v>172</v>
      </c>
      <c r="E19" s="64" t="s">
        <v>43</v>
      </c>
      <c r="F19" s="64" t="s">
        <v>75</v>
      </c>
      <c r="G19" s="64" t="s">
        <v>76</v>
      </c>
      <c r="H19" s="65" t="s">
        <v>55</v>
      </c>
      <c r="I19" s="20" t="s">
        <v>77</v>
      </c>
      <c r="J19" s="20" t="s">
        <v>78</v>
      </c>
      <c r="K19" s="43">
        <v>1</v>
      </c>
      <c r="L19" s="43">
        <v>1</v>
      </c>
      <c r="M19" s="43">
        <v>1</v>
      </c>
      <c r="N19" s="43">
        <v>1</v>
      </c>
      <c r="O19" s="43">
        <v>1</v>
      </c>
      <c r="P19" s="20" t="s">
        <v>49</v>
      </c>
      <c r="Q19" s="20" t="s">
        <v>79</v>
      </c>
      <c r="R19" s="20" t="s">
        <v>73</v>
      </c>
      <c r="S19" s="20" t="s">
        <v>74</v>
      </c>
      <c r="T19" s="40">
        <f t="shared" si="3"/>
        <v>1</v>
      </c>
      <c r="V19" s="6">
        <f t="shared" si="4"/>
        <v>0</v>
      </c>
      <c r="Y19" s="6">
        <f t="shared" si="5"/>
        <v>1</v>
      </c>
      <c r="Z19" s="6"/>
      <c r="AA19" s="1">
        <f t="shared" si="6"/>
        <v>0</v>
      </c>
      <c r="AD19" s="6">
        <f t="shared" si="0"/>
        <v>1</v>
      </c>
      <c r="AE19" s="6"/>
      <c r="AF19" s="1">
        <f t="shared" si="7"/>
        <v>0</v>
      </c>
      <c r="AI19" s="6">
        <f t="shared" si="1"/>
        <v>1</v>
      </c>
      <c r="AJ19" s="6"/>
      <c r="AK19" s="1">
        <f t="shared" si="8"/>
        <v>0</v>
      </c>
      <c r="AN19" s="6">
        <f t="shared" si="2"/>
        <v>1</v>
      </c>
      <c r="AO19" s="6"/>
      <c r="AP19" s="6">
        <f t="shared" ref="AP19:AP21" si="10">IF(AO19/AN19&gt;100%,100%,AO19/AN19)</f>
        <v>0</v>
      </c>
    </row>
    <row r="20" spans="1:43" s="1" customFormat="1" ht="75" x14ac:dyDescent="0.25">
      <c r="A20" s="1">
        <v>7</v>
      </c>
      <c r="B20" s="139" t="s">
        <v>41</v>
      </c>
      <c r="C20" s="2">
        <v>8</v>
      </c>
      <c r="D20" s="64" t="s">
        <v>173</v>
      </c>
      <c r="E20" s="64" t="s">
        <v>43</v>
      </c>
      <c r="F20" s="64" t="s">
        <v>80</v>
      </c>
      <c r="G20" s="64" t="s">
        <v>174</v>
      </c>
      <c r="H20" s="65" t="s">
        <v>81</v>
      </c>
      <c r="I20" s="20" t="s">
        <v>77</v>
      </c>
      <c r="J20" s="20" t="s">
        <v>82</v>
      </c>
      <c r="K20" s="43">
        <v>1</v>
      </c>
      <c r="L20" s="43">
        <v>1</v>
      </c>
      <c r="M20" s="43">
        <v>1</v>
      </c>
      <c r="N20" s="43">
        <v>1</v>
      </c>
      <c r="O20" s="43">
        <v>1</v>
      </c>
      <c r="P20" s="20" t="s">
        <v>49</v>
      </c>
      <c r="Q20" s="20" t="s">
        <v>83</v>
      </c>
      <c r="R20" s="20" t="s">
        <v>84</v>
      </c>
      <c r="S20" s="20" t="s">
        <v>74</v>
      </c>
      <c r="T20" s="40">
        <f t="shared" si="3"/>
        <v>1</v>
      </c>
      <c r="V20" s="6">
        <f t="shared" si="4"/>
        <v>0</v>
      </c>
      <c r="Y20" s="6">
        <f t="shared" si="5"/>
        <v>1</v>
      </c>
      <c r="Z20" s="6"/>
      <c r="AA20" s="1">
        <f t="shared" si="6"/>
        <v>0</v>
      </c>
      <c r="AD20" s="6">
        <f t="shared" si="0"/>
        <v>1</v>
      </c>
      <c r="AE20" s="6"/>
      <c r="AF20" s="1">
        <f t="shared" si="7"/>
        <v>0</v>
      </c>
      <c r="AI20" s="6">
        <f t="shared" si="1"/>
        <v>1</v>
      </c>
      <c r="AJ20" s="6"/>
      <c r="AK20" s="1">
        <f t="shared" si="8"/>
        <v>0</v>
      </c>
      <c r="AN20" s="6">
        <f t="shared" si="2"/>
        <v>1</v>
      </c>
      <c r="AO20" s="6"/>
      <c r="AP20" s="6">
        <f t="shared" si="10"/>
        <v>0</v>
      </c>
    </row>
    <row r="21" spans="1:43" s="1" customFormat="1" ht="75" x14ac:dyDescent="0.25">
      <c r="A21" s="1">
        <v>7</v>
      </c>
      <c r="B21" s="139" t="s">
        <v>41</v>
      </c>
      <c r="C21" s="2">
        <v>9</v>
      </c>
      <c r="D21" s="64" t="s">
        <v>85</v>
      </c>
      <c r="E21" s="64" t="s">
        <v>43</v>
      </c>
      <c r="F21" s="64" t="s">
        <v>86</v>
      </c>
      <c r="G21" s="64" t="s">
        <v>175</v>
      </c>
      <c r="H21" s="65" t="s">
        <v>81</v>
      </c>
      <c r="I21" s="20" t="s">
        <v>77</v>
      </c>
      <c r="J21" s="20" t="s">
        <v>87</v>
      </c>
      <c r="K21" s="43">
        <v>1</v>
      </c>
      <c r="L21" s="43">
        <v>1</v>
      </c>
      <c r="M21" s="43">
        <v>1</v>
      </c>
      <c r="N21" s="43">
        <v>1</v>
      </c>
      <c r="O21" s="43">
        <v>1</v>
      </c>
      <c r="P21" s="20" t="s">
        <v>49</v>
      </c>
      <c r="Q21" s="20" t="s">
        <v>88</v>
      </c>
      <c r="R21" s="20" t="s">
        <v>89</v>
      </c>
      <c r="S21" s="20" t="s">
        <v>74</v>
      </c>
      <c r="T21" s="40">
        <f t="shared" si="3"/>
        <v>1</v>
      </c>
      <c r="V21" s="6">
        <f t="shared" si="4"/>
        <v>0</v>
      </c>
      <c r="Y21" s="6">
        <f t="shared" si="5"/>
        <v>1</v>
      </c>
      <c r="Z21" s="6"/>
      <c r="AA21" s="1">
        <f t="shared" si="6"/>
        <v>0</v>
      </c>
      <c r="AD21" s="6">
        <f t="shared" si="0"/>
        <v>1</v>
      </c>
      <c r="AE21" s="6"/>
      <c r="AF21" s="1">
        <f t="shared" si="7"/>
        <v>0</v>
      </c>
      <c r="AI21" s="6">
        <f t="shared" si="1"/>
        <v>1</v>
      </c>
      <c r="AJ21" s="6"/>
      <c r="AK21" s="1">
        <f t="shared" si="8"/>
        <v>0</v>
      </c>
      <c r="AN21" s="6">
        <f t="shared" si="2"/>
        <v>1</v>
      </c>
      <c r="AO21" s="6"/>
      <c r="AP21" s="6">
        <f t="shared" si="10"/>
        <v>0</v>
      </c>
    </row>
    <row r="22" spans="1:43" s="1" customFormat="1" ht="90" x14ac:dyDescent="0.25">
      <c r="A22" s="1">
        <v>7</v>
      </c>
      <c r="B22" s="139" t="s">
        <v>41</v>
      </c>
      <c r="C22" s="2">
        <v>10</v>
      </c>
      <c r="D22" s="64" t="s">
        <v>90</v>
      </c>
      <c r="E22" s="64" t="s">
        <v>43</v>
      </c>
      <c r="F22" s="64" t="s">
        <v>91</v>
      </c>
      <c r="G22" s="64" t="s">
        <v>92</v>
      </c>
      <c r="H22" s="65" t="s">
        <v>93</v>
      </c>
      <c r="I22" s="1" t="s">
        <v>70</v>
      </c>
      <c r="J22" s="1" t="s">
        <v>94</v>
      </c>
      <c r="K22" s="6">
        <v>0.2</v>
      </c>
      <c r="L22" s="6">
        <v>0.5</v>
      </c>
      <c r="M22" s="6">
        <v>0.7</v>
      </c>
      <c r="N22" s="6">
        <v>1</v>
      </c>
      <c r="O22" s="6">
        <v>1</v>
      </c>
      <c r="P22" s="1" t="s">
        <v>49</v>
      </c>
      <c r="Q22" s="49" t="s">
        <v>95</v>
      </c>
      <c r="R22" s="49" t="s">
        <v>96</v>
      </c>
      <c r="S22" s="49" t="s">
        <v>97</v>
      </c>
      <c r="T22" s="40">
        <f>+K22</f>
        <v>0.2</v>
      </c>
      <c r="V22" s="6">
        <f t="shared" si="4"/>
        <v>0</v>
      </c>
      <c r="Y22" s="40">
        <v>0.5</v>
      </c>
      <c r="AA22" s="1">
        <f t="shared" si="6"/>
        <v>0</v>
      </c>
      <c r="AD22" s="40">
        <v>0.7</v>
      </c>
      <c r="AF22" s="1">
        <f t="shared" si="7"/>
        <v>0</v>
      </c>
      <c r="AI22" s="40">
        <f t="shared" si="1"/>
        <v>1</v>
      </c>
      <c r="AK22" s="1">
        <f t="shared" si="8"/>
        <v>0</v>
      </c>
      <c r="AN22" s="40">
        <v>1</v>
      </c>
      <c r="AP22" s="1">
        <f>IF(AO22/AN22&gt;100%,100%,AO22/AN22)</f>
        <v>0</v>
      </c>
    </row>
    <row r="23" spans="1:43" s="1" customFormat="1" ht="105" x14ac:dyDescent="0.25">
      <c r="A23" s="1">
        <v>7</v>
      </c>
      <c r="B23" s="139" t="s">
        <v>41</v>
      </c>
      <c r="C23" s="2">
        <v>11</v>
      </c>
      <c r="D23" s="64" t="s">
        <v>98</v>
      </c>
      <c r="E23" s="64" t="s">
        <v>43</v>
      </c>
      <c r="F23" s="64" t="s">
        <v>99</v>
      </c>
      <c r="G23" s="64" t="s">
        <v>100</v>
      </c>
      <c r="H23" s="65" t="s">
        <v>101</v>
      </c>
      <c r="I23" s="49" t="s">
        <v>77</v>
      </c>
      <c r="J23" s="49" t="s">
        <v>102</v>
      </c>
      <c r="K23" s="7">
        <v>4</v>
      </c>
      <c r="L23" s="7">
        <v>4</v>
      </c>
      <c r="M23" s="8">
        <v>4</v>
      </c>
      <c r="N23" s="7">
        <v>4</v>
      </c>
      <c r="O23" s="7">
        <v>4</v>
      </c>
      <c r="P23" s="49" t="s">
        <v>103</v>
      </c>
      <c r="Q23" s="49" t="s">
        <v>104</v>
      </c>
      <c r="R23" s="49" t="s">
        <v>105</v>
      </c>
      <c r="S23" s="49" t="s">
        <v>97</v>
      </c>
      <c r="T23" s="41">
        <f>+K23</f>
        <v>4</v>
      </c>
      <c r="V23" s="6">
        <f t="shared" si="4"/>
        <v>0</v>
      </c>
      <c r="Y23" s="18">
        <f t="shared" si="5"/>
        <v>4</v>
      </c>
      <c r="AA23" s="1">
        <f t="shared" si="6"/>
        <v>0</v>
      </c>
      <c r="AD23" s="18">
        <f t="shared" si="0"/>
        <v>4</v>
      </c>
      <c r="AF23" s="1">
        <f t="shared" si="7"/>
        <v>0</v>
      </c>
      <c r="AI23" s="18">
        <f t="shared" si="1"/>
        <v>4</v>
      </c>
      <c r="AK23" s="1">
        <f t="shared" si="8"/>
        <v>0</v>
      </c>
      <c r="AN23" s="1">
        <f t="shared" si="2"/>
        <v>4</v>
      </c>
      <c r="AP23" s="1">
        <f t="shared" ref="AP23:AP25" si="11">IF(AO23/AN23&gt;100%,100%,AO23/AN23)</f>
        <v>0</v>
      </c>
    </row>
    <row r="24" spans="1:43" s="1" customFormat="1" ht="120" x14ac:dyDescent="0.25">
      <c r="A24" s="1">
        <v>7</v>
      </c>
      <c r="B24" s="139" t="s">
        <v>41</v>
      </c>
      <c r="C24" s="2">
        <v>12</v>
      </c>
      <c r="D24" s="64" t="s">
        <v>106</v>
      </c>
      <c r="E24" s="64" t="s">
        <v>43</v>
      </c>
      <c r="F24" s="64" t="s">
        <v>107</v>
      </c>
      <c r="G24" s="64" t="s">
        <v>108</v>
      </c>
      <c r="H24" s="65" t="s">
        <v>109</v>
      </c>
      <c r="I24" s="9" t="s">
        <v>77</v>
      </c>
      <c r="J24" s="9" t="s">
        <v>110</v>
      </c>
      <c r="K24" s="9">
        <v>30</v>
      </c>
      <c r="L24" s="9">
        <v>30</v>
      </c>
      <c r="M24" s="9">
        <v>30</v>
      </c>
      <c r="N24" s="9">
        <v>30</v>
      </c>
      <c r="O24" s="7">
        <v>30</v>
      </c>
      <c r="P24" s="49" t="s">
        <v>103</v>
      </c>
      <c r="Q24" s="49" t="s">
        <v>111</v>
      </c>
      <c r="R24" s="49" t="s">
        <v>112</v>
      </c>
      <c r="S24" s="49" t="s">
        <v>97</v>
      </c>
      <c r="T24" s="41">
        <f t="shared" si="3"/>
        <v>30</v>
      </c>
      <c r="V24" s="6">
        <f t="shared" si="4"/>
        <v>0</v>
      </c>
      <c r="Y24" s="18">
        <f t="shared" si="5"/>
        <v>30</v>
      </c>
      <c r="AA24" s="1">
        <f t="shared" si="6"/>
        <v>0</v>
      </c>
      <c r="AD24" s="18">
        <f t="shared" si="0"/>
        <v>30</v>
      </c>
      <c r="AF24" s="1">
        <f t="shared" si="7"/>
        <v>0</v>
      </c>
      <c r="AI24" s="18">
        <f t="shared" si="1"/>
        <v>30</v>
      </c>
      <c r="AK24" s="1">
        <f t="shared" si="8"/>
        <v>0</v>
      </c>
      <c r="AN24" s="1">
        <f t="shared" si="2"/>
        <v>30</v>
      </c>
      <c r="AP24" s="1">
        <f t="shared" si="11"/>
        <v>0</v>
      </c>
    </row>
    <row r="25" spans="1:43" s="1" customFormat="1" ht="90" x14ac:dyDescent="0.25">
      <c r="A25" s="1">
        <v>7</v>
      </c>
      <c r="B25" s="139" t="s">
        <v>41</v>
      </c>
      <c r="C25" s="2" t="s">
        <v>139</v>
      </c>
      <c r="D25" s="64" t="s">
        <v>113</v>
      </c>
      <c r="E25" s="64" t="s">
        <v>43</v>
      </c>
      <c r="F25" s="64" t="s">
        <v>114</v>
      </c>
      <c r="G25" s="64" t="s">
        <v>140</v>
      </c>
      <c r="H25" s="65" t="s">
        <v>115</v>
      </c>
      <c r="I25" s="10" t="s">
        <v>77</v>
      </c>
      <c r="J25" s="10" t="s">
        <v>116</v>
      </c>
      <c r="K25" s="12">
        <v>0.95</v>
      </c>
      <c r="L25" s="12">
        <v>0.95</v>
      </c>
      <c r="M25" s="21">
        <v>0.95</v>
      </c>
      <c r="N25" s="21">
        <v>0.95</v>
      </c>
      <c r="O25" s="12">
        <v>0.95</v>
      </c>
      <c r="P25" s="10" t="s">
        <v>103</v>
      </c>
      <c r="Q25" s="10" t="s">
        <v>117</v>
      </c>
      <c r="R25" s="10" t="s">
        <v>118</v>
      </c>
      <c r="S25" s="11" t="s">
        <v>97</v>
      </c>
      <c r="T25" s="40">
        <f t="shared" si="3"/>
        <v>0.95</v>
      </c>
      <c r="U25" s="10"/>
      <c r="V25" s="6">
        <f t="shared" si="4"/>
        <v>0</v>
      </c>
      <c r="W25" s="10"/>
      <c r="X25" s="10"/>
      <c r="Y25" s="21">
        <f t="shared" si="5"/>
        <v>0.95</v>
      </c>
      <c r="Z25" s="10"/>
      <c r="AA25" s="1">
        <f t="shared" si="6"/>
        <v>0</v>
      </c>
      <c r="AB25" s="10"/>
      <c r="AC25" s="10"/>
      <c r="AD25" s="21">
        <f t="shared" si="0"/>
        <v>0.95</v>
      </c>
      <c r="AE25" s="10"/>
      <c r="AF25" s="1">
        <f t="shared" si="7"/>
        <v>0</v>
      </c>
      <c r="AG25" s="10"/>
      <c r="AH25" s="10"/>
      <c r="AI25" s="21">
        <f t="shared" si="1"/>
        <v>0.95</v>
      </c>
      <c r="AJ25" s="10"/>
      <c r="AK25" s="1">
        <f t="shared" si="8"/>
        <v>0</v>
      </c>
      <c r="AL25" s="10"/>
      <c r="AM25" s="10"/>
      <c r="AN25" s="21">
        <f t="shared" si="2"/>
        <v>0.95</v>
      </c>
      <c r="AO25" s="10"/>
      <c r="AP25" s="10">
        <f t="shared" si="11"/>
        <v>0</v>
      </c>
      <c r="AQ25" s="10"/>
    </row>
    <row r="26" spans="1:43" s="1" customFormat="1" ht="75" x14ac:dyDescent="0.25">
      <c r="A26" s="1">
        <v>7</v>
      </c>
      <c r="B26" s="139" t="s">
        <v>41</v>
      </c>
      <c r="C26" s="2">
        <v>14</v>
      </c>
      <c r="D26" s="64" t="s">
        <v>119</v>
      </c>
      <c r="E26" s="64" t="s">
        <v>43</v>
      </c>
      <c r="F26" s="64" t="s">
        <v>141</v>
      </c>
      <c r="G26" s="64" t="s">
        <v>142</v>
      </c>
      <c r="H26" s="65" t="s">
        <v>55</v>
      </c>
      <c r="I26" s="67" t="s">
        <v>46</v>
      </c>
      <c r="J26" s="17" t="s">
        <v>148</v>
      </c>
      <c r="K26" s="45" t="s">
        <v>48</v>
      </c>
      <c r="L26" s="46">
        <v>1</v>
      </c>
      <c r="M26" s="45" t="s">
        <v>48</v>
      </c>
      <c r="N26" s="46">
        <v>1</v>
      </c>
      <c r="O26" s="50">
        <v>2</v>
      </c>
      <c r="P26" s="47" t="s">
        <v>49</v>
      </c>
      <c r="Q26" s="48" t="s">
        <v>143</v>
      </c>
      <c r="R26" s="48" t="s">
        <v>144</v>
      </c>
      <c r="S26" s="48" t="s">
        <v>120</v>
      </c>
      <c r="T26" s="22" t="str">
        <f t="shared" si="3"/>
        <v>No programada</v>
      </c>
      <c r="V26" s="6" t="str">
        <f t="shared" si="4"/>
        <v>No programada</v>
      </c>
      <c r="Y26" s="18">
        <f t="shared" si="5"/>
        <v>1</v>
      </c>
      <c r="AA26" s="1">
        <f t="shared" si="6"/>
        <v>0</v>
      </c>
      <c r="AD26" s="18" t="str">
        <f t="shared" si="0"/>
        <v>No programada</v>
      </c>
      <c r="AF26" s="1" t="str">
        <f t="shared" si="7"/>
        <v>No programada</v>
      </c>
      <c r="AI26" s="18">
        <f t="shared" si="1"/>
        <v>1</v>
      </c>
      <c r="AK26" s="1">
        <f t="shared" si="8"/>
        <v>0</v>
      </c>
      <c r="AN26" s="1">
        <f t="shared" si="2"/>
        <v>2</v>
      </c>
      <c r="AP26" s="1">
        <f t="shared" si="9"/>
        <v>0</v>
      </c>
    </row>
    <row r="27" spans="1:43" s="1" customFormat="1" ht="75" x14ac:dyDescent="0.25">
      <c r="A27" s="1">
        <v>7</v>
      </c>
      <c r="B27" s="139" t="s">
        <v>41</v>
      </c>
      <c r="C27" s="2">
        <v>15</v>
      </c>
      <c r="D27" s="64" t="s">
        <v>146</v>
      </c>
      <c r="E27" s="64" t="s">
        <v>43</v>
      </c>
      <c r="F27" s="64" t="s">
        <v>121</v>
      </c>
      <c r="G27" s="64" t="s">
        <v>145</v>
      </c>
      <c r="H27" s="65">
        <v>2</v>
      </c>
      <c r="I27" s="47" t="s">
        <v>46</v>
      </c>
      <c r="J27" s="17" t="s">
        <v>122</v>
      </c>
      <c r="K27" s="45" t="s">
        <v>48</v>
      </c>
      <c r="L27" s="46">
        <v>1</v>
      </c>
      <c r="M27" s="45" t="s">
        <v>48</v>
      </c>
      <c r="N27" s="46">
        <v>1</v>
      </c>
      <c r="O27" s="50">
        <v>2</v>
      </c>
      <c r="P27" s="47" t="s">
        <v>49</v>
      </c>
      <c r="Q27" s="48" t="s">
        <v>123</v>
      </c>
      <c r="R27" s="48" t="s">
        <v>124</v>
      </c>
      <c r="S27" s="48" t="s">
        <v>120</v>
      </c>
      <c r="T27" s="41" t="str">
        <f t="shared" si="3"/>
        <v>No programada</v>
      </c>
      <c r="V27" s="6" t="str">
        <f t="shared" si="4"/>
        <v>No programada</v>
      </c>
      <c r="Y27" s="18">
        <f t="shared" si="5"/>
        <v>1</v>
      </c>
      <c r="AA27" s="1">
        <f t="shared" si="6"/>
        <v>0</v>
      </c>
      <c r="AD27" s="18" t="str">
        <f t="shared" si="0"/>
        <v>No programada</v>
      </c>
      <c r="AF27" s="1" t="str">
        <f t="shared" si="7"/>
        <v>No programada</v>
      </c>
      <c r="AI27" s="18">
        <f t="shared" si="1"/>
        <v>1</v>
      </c>
      <c r="AK27" s="1">
        <f t="shared" si="8"/>
        <v>0</v>
      </c>
      <c r="AN27" s="1">
        <f t="shared" si="2"/>
        <v>2</v>
      </c>
      <c r="AP27" s="1">
        <f t="shared" si="9"/>
        <v>0</v>
      </c>
    </row>
    <row r="28" spans="1:43" s="19" customFormat="1" ht="112.5" customHeight="1" x14ac:dyDescent="0.25">
      <c r="A28" s="44">
        <v>7</v>
      </c>
      <c r="B28" s="66" t="s">
        <v>41</v>
      </c>
      <c r="C28" s="136" t="s">
        <v>147</v>
      </c>
      <c r="D28" s="137" t="s">
        <v>176</v>
      </c>
      <c r="E28" s="137" t="s">
        <v>43</v>
      </c>
      <c r="F28" s="137" t="s">
        <v>125</v>
      </c>
      <c r="G28" s="137" t="s">
        <v>177</v>
      </c>
      <c r="H28" s="138" t="s">
        <v>55</v>
      </c>
      <c r="I28" s="47" t="s">
        <v>77</v>
      </c>
      <c r="J28" s="64" t="s">
        <v>126</v>
      </c>
      <c r="K28" s="6">
        <v>1</v>
      </c>
      <c r="L28" s="6">
        <v>1</v>
      </c>
      <c r="M28" s="6">
        <v>1</v>
      </c>
      <c r="N28" s="6">
        <v>1</v>
      </c>
      <c r="O28" s="6">
        <v>1</v>
      </c>
      <c r="P28" s="64" t="s">
        <v>103</v>
      </c>
      <c r="Q28" s="1" t="s">
        <v>127</v>
      </c>
      <c r="R28" s="1" t="s">
        <v>128</v>
      </c>
      <c r="S28" s="48" t="s">
        <v>120</v>
      </c>
      <c r="T28" s="40">
        <f t="shared" si="3"/>
        <v>1</v>
      </c>
      <c r="U28" s="44"/>
      <c r="V28" s="63">
        <f t="shared" si="4"/>
        <v>0</v>
      </c>
      <c r="W28" s="44"/>
      <c r="X28" s="44"/>
      <c r="Y28" s="68">
        <f t="shared" si="5"/>
        <v>1</v>
      </c>
      <c r="Z28" s="44"/>
      <c r="AA28" s="44">
        <f t="shared" si="6"/>
        <v>0</v>
      </c>
      <c r="AB28" s="44"/>
      <c r="AC28" s="44"/>
      <c r="AD28" s="68">
        <f t="shared" si="0"/>
        <v>1</v>
      </c>
      <c r="AE28" s="44"/>
      <c r="AF28" s="44">
        <f t="shared" si="7"/>
        <v>0</v>
      </c>
      <c r="AG28" s="44"/>
      <c r="AH28" s="44"/>
      <c r="AI28" s="68">
        <f t="shared" si="1"/>
        <v>1</v>
      </c>
      <c r="AJ28" s="44"/>
      <c r="AK28" s="44">
        <f t="shared" si="8"/>
        <v>0</v>
      </c>
      <c r="AL28" s="44"/>
      <c r="AM28" s="44"/>
      <c r="AN28" s="68">
        <f t="shared" si="2"/>
        <v>1</v>
      </c>
      <c r="AO28" s="44"/>
      <c r="AP28" s="44">
        <f t="shared" si="9"/>
        <v>0</v>
      </c>
      <c r="AQ28" s="44"/>
    </row>
    <row r="29" spans="1:43" s="25" customFormat="1" ht="15.75" x14ac:dyDescent="0.25">
      <c r="A29" s="23"/>
      <c r="B29" s="23"/>
      <c r="C29" s="23"/>
      <c r="D29" s="142" t="s">
        <v>129</v>
      </c>
      <c r="E29" s="23"/>
      <c r="F29" s="23"/>
      <c r="G29" s="23"/>
      <c r="H29" s="23"/>
      <c r="I29" s="23"/>
      <c r="J29" s="23"/>
      <c r="K29" s="24"/>
      <c r="L29" s="24"/>
      <c r="M29" s="24"/>
      <c r="N29" s="24"/>
      <c r="O29" s="24"/>
      <c r="P29" s="23"/>
      <c r="Q29" s="23"/>
      <c r="R29" s="23"/>
      <c r="S29" s="23"/>
      <c r="T29" s="24"/>
      <c r="U29" s="24"/>
      <c r="V29" s="6" t="e">
        <f t="shared" si="4"/>
        <v>#DIV/0!</v>
      </c>
      <c r="W29" s="24"/>
      <c r="X29" s="24"/>
      <c r="Y29" s="24"/>
      <c r="Z29" s="24"/>
      <c r="AA29" s="1" t="e">
        <f t="shared" si="6"/>
        <v>#DIV/0!</v>
      </c>
      <c r="AB29" s="24"/>
      <c r="AC29" s="24"/>
      <c r="AD29" s="24"/>
      <c r="AE29" s="24"/>
      <c r="AF29" s="1" t="e">
        <f t="shared" si="7"/>
        <v>#DIV/0!</v>
      </c>
      <c r="AG29" s="24"/>
      <c r="AH29" s="24"/>
      <c r="AI29" s="24"/>
      <c r="AJ29" s="24"/>
      <c r="AK29" s="1" t="e">
        <f t="shared" si="8"/>
        <v>#DIV/0!</v>
      </c>
      <c r="AL29" s="23"/>
      <c r="AM29" s="23"/>
      <c r="AN29" s="24"/>
      <c r="AO29" s="24"/>
      <c r="AP29" s="24">
        <f>AVERAGE(AP13:AP28)*80%</f>
        <v>0</v>
      </c>
      <c r="AQ29" s="23"/>
    </row>
    <row r="30" spans="1:43" s="19" customFormat="1" ht="75" x14ac:dyDescent="0.25">
      <c r="A30" s="3">
        <v>7</v>
      </c>
      <c r="B30" s="69" t="s">
        <v>41</v>
      </c>
      <c r="C30" s="3" t="s">
        <v>149</v>
      </c>
      <c r="D30" s="69" t="s">
        <v>150</v>
      </c>
      <c r="E30" s="69" t="s">
        <v>133</v>
      </c>
      <c r="F30" s="69" t="s">
        <v>151</v>
      </c>
      <c r="G30" s="69" t="s">
        <v>152</v>
      </c>
      <c r="H30" s="70" t="s">
        <v>153</v>
      </c>
      <c r="I30" s="71" t="s">
        <v>77</v>
      </c>
      <c r="J30" s="69" t="s">
        <v>151</v>
      </c>
      <c r="K30" s="26" t="s">
        <v>48</v>
      </c>
      <c r="L30" s="26">
        <v>0.8</v>
      </c>
      <c r="M30" s="26" t="s">
        <v>48</v>
      </c>
      <c r="N30" s="26">
        <v>0.8</v>
      </c>
      <c r="O30" s="26">
        <v>0.8</v>
      </c>
      <c r="P30" s="69" t="s">
        <v>49</v>
      </c>
      <c r="Q30" s="72" t="s">
        <v>154</v>
      </c>
      <c r="R30" s="72" t="s">
        <v>155</v>
      </c>
      <c r="S30" s="72" t="s">
        <v>156</v>
      </c>
      <c r="T30" s="73" t="str">
        <f>K30</f>
        <v>No programada</v>
      </c>
      <c r="U30" s="69"/>
      <c r="V30" s="64" t="e">
        <f t="shared" ref="V30:V32" si="12">IF(U30/T30&gt;100%,100%,U30/T30)</f>
        <v>#VALUE!</v>
      </c>
      <c r="W30" s="69"/>
      <c r="X30" s="69"/>
      <c r="Y30" s="74">
        <f>L30</f>
        <v>0.8</v>
      </c>
      <c r="Z30" s="69"/>
      <c r="AA30" s="64">
        <f t="shared" ref="AA30:AA32" si="13">IF(Z30/Y30&gt;100%,100%,Z30/Y30)</f>
        <v>0</v>
      </c>
      <c r="AB30" s="69"/>
      <c r="AC30" s="69"/>
      <c r="AD30" s="73" t="str">
        <f>M30</f>
        <v>No programada</v>
      </c>
      <c r="AE30" s="69"/>
      <c r="AF30" s="64" t="e">
        <f t="shared" ref="AF30:AF32" si="14">IF(AE30/AD30&gt;100%,100%,AE30/AD30)</f>
        <v>#VALUE!</v>
      </c>
      <c r="AG30" s="69"/>
      <c r="AH30" s="69"/>
      <c r="AI30" s="74">
        <f>N30</f>
        <v>0.8</v>
      </c>
      <c r="AJ30" s="69"/>
      <c r="AK30" s="64">
        <f t="shared" ref="AK30:AK32" si="15">IF(AJ30/AI30&gt;100%,100%,AJ30/AI30)</f>
        <v>0</v>
      </c>
      <c r="AL30" s="69"/>
      <c r="AM30" s="69"/>
      <c r="AN30" s="74">
        <f>O30</f>
        <v>0.8</v>
      </c>
      <c r="AO30" s="69"/>
      <c r="AP30" s="64">
        <f t="shared" ref="AP30:AP32" si="16">IF(AO30/AN30&gt;100%,100%,AO30/AN30)</f>
        <v>0</v>
      </c>
      <c r="AQ30" s="69"/>
    </row>
    <row r="31" spans="1:43" s="19" customFormat="1" ht="75" x14ac:dyDescent="0.25">
      <c r="A31" s="3">
        <v>7</v>
      </c>
      <c r="B31" s="69" t="s">
        <v>41</v>
      </c>
      <c r="C31" s="3" t="s">
        <v>157</v>
      </c>
      <c r="D31" s="69" t="s">
        <v>158</v>
      </c>
      <c r="E31" s="69" t="s">
        <v>133</v>
      </c>
      <c r="F31" s="69" t="s">
        <v>159</v>
      </c>
      <c r="G31" s="69" t="s">
        <v>160</v>
      </c>
      <c r="H31" s="70" t="s">
        <v>161</v>
      </c>
      <c r="I31" s="71" t="s">
        <v>46</v>
      </c>
      <c r="J31" s="69" t="s">
        <v>159</v>
      </c>
      <c r="K31" s="27">
        <v>0.25</v>
      </c>
      <c r="L31" s="27">
        <v>0.25</v>
      </c>
      <c r="M31" s="27">
        <v>0.25</v>
      </c>
      <c r="N31" s="27">
        <v>0.25</v>
      </c>
      <c r="O31" s="27">
        <v>1</v>
      </c>
      <c r="P31" s="69" t="s">
        <v>49</v>
      </c>
      <c r="Q31" s="72" t="s">
        <v>162</v>
      </c>
      <c r="R31" s="72" t="s">
        <v>163</v>
      </c>
      <c r="S31" s="72" t="s">
        <v>156</v>
      </c>
      <c r="T31" s="74">
        <f>K31</f>
        <v>0.25</v>
      </c>
      <c r="U31" s="69"/>
      <c r="V31" s="64">
        <f t="shared" si="12"/>
        <v>0</v>
      </c>
      <c r="W31" s="69"/>
      <c r="X31" s="69"/>
      <c r="Y31" s="74">
        <f>L31</f>
        <v>0.25</v>
      </c>
      <c r="Z31" s="69"/>
      <c r="AA31" s="64">
        <f t="shared" si="13"/>
        <v>0</v>
      </c>
      <c r="AB31" s="69"/>
      <c r="AC31" s="69"/>
      <c r="AD31" s="74">
        <f>M31</f>
        <v>0.25</v>
      </c>
      <c r="AE31" s="69"/>
      <c r="AF31" s="64">
        <f t="shared" si="14"/>
        <v>0</v>
      </c>
      <c r="AG31" s="69"/>
      <c r="AH31" s="69"/>
      <c r="AI31" s="74">
        <f>N31</f>
        <v>0.25</v>
      </c>
      <c r="AJ31" s="69"/>
      <c r="AK31" s="64">
        <f t="shared" si="15"/>
        <v>0</v>
      </c>
      <c r="AL31" s="69"/>
      <c r="AM31" s="69"/>
      <c r="AN31" s="74">
        <f>O31</f>
        <v>1</v>
      </c>
      <c r="AO31" s="69"/>
      <c r="AP31" s="64">
        <f t="shared" si="16"/>
        <v>0</v>
      </c>
      <c r="AQ31" s="69"/>
    </row>
    <row r="32" spans="1:43" s="19" customFormat="1" ht="120" x14ac:dyDescent="0.25">
      <c r="A32" s="3">
        <v>7</v>
      </c>
      <c r="B32" s="69" t="s">
        <v>41</v>
      </c>
      <c r="C32" s="3" t="s">
        <v>164</v>
      </c>
      <c r="D32" s="69" t="s">
        <v>165</v>
      </c>
      <c r="E32" s="69" t="s">
        <v>133</v>
      </c>
      <c r="F32" s="69" t="s">
        <v>166</v>
      </c>
      <c r="G32" s="69" t="s">
        <v>167</v>
      </c>
      <c r="H32" s="69" t="s">
        <v>55</v>
      </c>
      <c r="I32" s="71" t="s">
        <v>46</v>
      </c>
      <c r="J32" s="69" t="s">
        <v>166</v>
      </c>
      <c r="K32" s="75">
        <v>0</v>
      </c>
      <c r="L32" s="75">
        <v>1</v>
      </c>
      <c r="M32" s="75">
        <v>1</v>
      </c>
      <c r="N32" s="75">
        <v>0</v>
      </c>
      <c r="O32" s="75">
        <v>2</v>
      </c>
      <c r="P32" s="69" t="s">
        <v>49</v>
      </c>
      <c r="Q32" s="69" t="s">
        <v>168</v>
      </c>
      <c r="R32" s="69" t="s">
        <v>168</v>
      </c>
      <c r="S32" s="69" t="s">
        <v>169</v>
      </c>
      <c r="T32" s="73">
        <f>K32</f>
        <v>0</v>
      </c>
      <c r="U32" s="69"/>
      <c r="V32" s="64" t="e">
        <f t="shared" si="12"/>
        <v>#DIV/0!</v>
      </c>
      <c r="W32" s="69"/>
      <c r="X32" s="69"/>
      <c r="Y32" s="73">
        <f>L32</f>
        <v>1</v>
      </c>
      <c r="Z32" s="69"/>
      <c r="AA32" s="64">
        <f t="shared" si="13"/>
        <v>0</v>
      </c>
      <c r="AB32" s="69"/>
      <c r="AC32" s="69"/>
      <c r="AD32" s="73">
        <f>M32</f>
        <v>1</v>
      </c>
      <c r="AE32" s="69"/>
      <c r="AF32" s="64">
        <f t="shared" si="14"/>
        <v>0</v>
      </c>
      <c r="AG32" s="69"/>
      <c r="AH32" s="69"/>
      <c r="AI32" s="73">
        <f>N32</f>
        <v>0</v>
      </c>
      <c r="AJ32" s="69"/>
      <c r="AK32" s="64" t="e">
        <f t="shared" si="15"/>
        <v>#DIV/0!</v>
      </c>
      <c r="AL32" s="69"/>
      <c r="AM32" s="69"/>
      <c r="AN32" s="64">
        <f>O32</f>
        <v>2</v>
      </c>
      <c r="AO32" s="69"/>
      <c r="AP32" s="64">
        <f t="shared" si="16"/>
        <v>0</v>
      </c>
      <c r="AQ32" s="69"/>
    </row>
    <row r="33" spans="1:43" s="25" customFormat="1" ht="15.75" x14ac:dyDescent="0.25">
      <c r="A33" s="23"/>
      <c r="B33" s="23"/>
      <c r="C33" s="23"/>
      <c r="D33" s="140" t="s">
        <v>130</v>
      </c>
      <c r="E33" s="28"/>
      <c r="F33" s="28"/>
      <c r="G33" s="28"/>
      <c r="H33" s="28"/>
      <c r="I33" s="28"/>
      <c r="J33" s="28"/>
      <c r="K33" s="29"/>
      <c r="L33" s="29"/>
      <c r="M33" s="29"/>
      <c r="N33" s="29"/>
      <c r="O33" s="29"/>
      <c r="P33" s="28"/>
      <c r="Q33" s="23"/>
      <c r="R33" s="23"/>
      <c r="S33" s="23"/>
      <c r="T33" s="29"/>
      <c r="U33" s="29"/>
      <c r="V33" s="6" t="e">
        <f t="shared" si="4"/>
        <v>#DIV/0!</v>
      </c>
      <c r="W33" s="23"/>
      <c r="X33" s="23"/>
      <c r="Y33" s="29"/>
      <c r="Z33" s="29"/>
      <c r="AA33" s="1" t="e">
        <f t="shared" si="6"/>
        <v>#DIV/0!</v>
      </c>
      <c r="AB33" s="23"/>
      <c r="AC33" s="23"/>
      <c r="AD33" s="29"/>
      <c r="AE33" s="29"/>
      <c r="AF33" s="1" t="e">
        <f t="shared" si="7"/>
        <v>#DIV/0!</v>
      </c>
      <c r="AG33" s="23"/>
      <c r="AH33" s="23"/>
      <c r="AI33" s="29"/>
      <c r="AJ33" s="29"/>
      <c r="AK33" s="1" t="e">
        <f t="shared" si="8"/>
        <v>#DIV/0!</v>
      </c>
      <c r="AL33" s="23"/>
      <c r="AM33" s="23"/>
      <c r="AN33" s="29"/>
      <c r="AO33" s="29"/>
      <c r="AP33" s="30">
        <f>AVERAGE(AP30:AP32)*20%</f>
        <v>0</v>
      </c>
      <c r="AQ33" s="23"/>
    </row>
    <row r="34" spans="1:43" s="34" customFormat="1" ht="18.75" x14ac:dyDescent="0.3">
      <c r="A34" s="31"/>
      <c r="B34" s="31"/>
      <c r="C34" s="31"/>
      <c r="D34" s="141" t="s">
        <v>131</v>
      </c>
      <c r="E34" s="31"/>
      <c r="F34" s="31"/>
      <c r="G34" s="31"/>
      <c r="H34" s="31"/>
      <c r="I34" s="31"/>
      <c r="J34" s="31"/>
      <c r="K34" s="32"/>
      <c r="L34" s="32"/>
      <c r="M34" s="32"/>
      <c r="N34" s="32"/>
      <c r="O34" s="32"/>
      <c r="P34" s="31"/>
      <c r="Q34" s="31"/>
      <c r="R34" s="31"/>
      <c r="S34" s="31"/>
      <c r="T34" s="32"/>
      <c r="U34" s="32"/>
      <c r="V34" s="6" t="e">
        <f t="shared" si="4"/>
        <v>#DIV/0!</v>
      </c>
      <c r="W34" s="31"/>
      <c r="X34" s="31"/>
      <c r="Y34" s="32"/>
      <c r="Z34" s="32"/>
      <c r="AA34" s="1" t="e">
        <f t="shared" si="6"/>
        <v>#DIV/0!</v>
      </c>
      <c r="AB34" s="31"/>
      <c r="AC34" s="31"/>
      <c r="AD34" s="32"/>
      <c r="AE34" s="32"/>
      <c r="AF34" s="1" t="e">
        <f t="shared" si="7"/>
        <v>#DIV/0!</v>
      </c>
      <c r="AG34" s="31"/>
      <c r="AH34" s="31"/>
      <c r="AI34" s="32"/>
      <c r="AJ34" s="32"/>
      <c r="AK34" s="1" t="e">
        <f t="shared" si="8"/>
        <v>#DIV/0!</v>
      </c>
      <c r="AL34" s="31"/>
      <c r="AM34" s="31"/>
      <c r="AN34" s="32"/>
      <c r="AO34" s="32"/>
      <c r="AP34" s="33">
        <f>AP29+AP33</f>
        <v>0</v>
      </c>
      <c r="AQ34" s="31"/>
    </row>
  </sheetData>
  <autoFilter ref="A12:AQ12" xr:uid="{00000000-0009-0000-0000-000000000000}"/>
  <mergeCells count="19">
    <mergeCell ref="T10:X11"/>
    <mergeCell ref="Y10:AC11"/>
    <mergeCell ref="AD10:AH11"/>
    <mergeCell ref="AI10:AM11"/>
    <mergeCell ref="AN10:AQ11"/>
    <mergeCell ref="A10:B11"/>
    <mergeCell ref="A1:J1"/>
    <mergeCell ref="K1:O1"/>
    <mergeCell ref="C10:E11"/>
    <mergeCell ref="F10:P11"/>
    <mergeCell ref="A2:J2"/>
    <mergeCell ref="A4:B8"/>
    <mergeCell ref="C4:D8"/>
    <mergeCell ref="Q10:S11"/>
    <mergeCell ref="E4:J4"/>
    <mergeCell ref="G5:J5"/>
    <mergeCell ref="G6:J6"/>
    <mergeCell ref="G7:J7"/>
    <mergeCell ref="G8:J8"/>
  </mergeCells>
  <dataValidations count="1">
    <dataValidation allowBlank="1" showInputMessage="1" showErrorMessage="1" error="Escriba un texto " promptTitle="Cualquier contenido" sqref="E12 E3:E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E1 E10:E11 E13:E17 E26:E29 E33:E1048576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43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d1d2e24-7be0-47eb-a1db-99cc6d75caff"/>
    <ds:schemaRef ds:uri="http://purl.org/dc/elements/1.1/"/>
    <ds:schemaRef ds:uri="http://schemas.microsoft.com/office/2006/metadata/properties"/>
    <ds:schemaRef ds:uri="d6eaa91c-3afb-4015-aba1-5ff992c1a5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2022-12-09T13:20:20Z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