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54" documentId="13_ncr:1_{440B0B5B-D264-4CAE-BF36-A44C64F8A975}" xr6:coauthVersionLast="47" xr6:coauthVersionMax="47" xr10:uidLastSave="{5EE0FAAB-33EF-44DB-AC53-729262C23CA7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" l="1"/>
  <c r="AP26" i="1" s="1"/>
  <c r="AI26" i="1"/>
  <c r="AK26" i="1" s="1"/>
  <c r="AD26" i="1"/>
  <c r="AF26" i="1" s="1"/>
  <c r="Y26" i="1"/>
  <c r="AA26" i="1" s="1"/>
  <c r="T26" i="1"/>
  <c r="V26" i="1" s="1"/>
  <c r="AN25" i="1"/>
  <c r="AP25" i="1" s="1"/>
  <c r="AI25" i="1"/>
  <c r="AK25" i="1" s="1"/>
  <c r="AD25" i="1"/>
  <c r="AF25" i="1" s="1"/>
  <c r="Y25" i="1"/>
  <c r="AA25" i="1" s="1"/>
  <c r="T25" i="1"/>
  <c r="V25" i="1" s="1"/>
  <c r="AN24" i="1"/>
  <c r="AP24" i="1" s="1"/>
  <c r="AI24" i="1"/>
  <c r="AK24" i="1" s="1"/>
  <c r="AD24" i="1"/>
  <c r="AF24" i="1" s="1"/>
  <c r="Y24" i="1"/>
  <c r="AA24" i="1" s="1"/>
  <c r="T24" i="1"/>
  <c r="V24" i="1" s="1"/>
  <c r="O22" i="1"/>
  <c r="AN22" i="1" s="1"/>
  <c r="AP22" i="1" s="1"/>
  <c r="AI22" i="1"/>
  <c r="AK22" i="1" s="1"/>
  <c r="AD22" i="1"/>
  <c r="AF22" i="1" s="1"/>
  <c r="Y22" i="1"/>
  <c r="AA22" i="1" s="1"/>
  <c r="T22" i="1"/>
  <c r="V22" i="1" s="1"/>
  <c r="O19" i="1" l="1"/>
  <c r="AI14" i="1" l="1"/>
  <c r="AK14" i="1" s="1"/>
  <c r="AI13" i="1"/>
  <c r="AK13" i="1" s="1"/>
  <c r="AD15" i="1"/>
  <c r="AF15" i="1" s="1"/>
  <c r="AD13" i="1"/>
  <c r="AF13" i="1" s="1"/>
  <c r="Y15" i="1"/>
  <c r="AA15" i="1" s="1"/>
  <c r="Y14" i="1"/>
  <c r="AA14" i="1" s="1"/>
  <c r="Y13" i="1"/>
  <c r="AA13" i="1" s="1"/>
  <c r="T14" i="1"/>
  <c r="V14" i="1" s="1"/>
  <c r="T13" i="1"/>
  <c r="V13" i="1" s="1"/>
  <c r="T16" i="1"/>
  <c r="V16" i="1" s="1"/>
  <c r="AD21" i="1"/>
  <c r="AF21" i="1" s="1"/>
  <c r="Y21" i="1"/>
  <c r="AA21" i="1" s="1"/>
  <c r="O21" i="1"/>
  <c r="AN21" i="1" s="1"/>
  <c r="AP21" i="1" s="1"/>
  <c r="AI20" i="1"/>
  <c r="AK20" i="1" s="1"/>
  <c r="Y20" i="1"/>
  <c r="AA20" i="1" s="1"/>
  <c r="T20" i="1"/>
  <c r="V20" i="1" s="1"/>
  <c r="Y19" i="1"/>
  <c r="AA19" i="1" s="1"/>
  <c r="AN19" i="1"/>
  <c r="AP19" i="1" s="1"/>
  <c r="AI18" i="1"/>
  <c r="AK18" i="1" s="1"/>
  <c r="Y18" i="1"/>
  <c r="AA18" i="1" s="1"/>
  <c r="T18" i="1"/>
  <c r="V18" i="1" s="1"/>
  <c r="AI17" i="1"/>
  <c r="AK17" i="1" s="1"/>
  <c r="AD17" i="1"/>
  <c r="AF17" i="1" s="1"/>
  <c r="AI16" i="1"/>
  <c r="AK16" i="1" s="1"/>
  <c r="AD16" i="1"/>
  <c r="AF16" i="1" s="1"/>
  <c r="Y16" i="1"/>
  <c r="AA16" i="1" s="1"/>
  <c r="AP27" i="1"/>
  <c r="AK27" i="1"/>
  <c r="AI21" i="1"/>
  <c r="AK21" i="1" s="1"/>
  <c r="AI19" i="1"/>
  <c r="AK19" i="1" s="1"/>
  <c r="AI15" i="1"/>
  <c r="AK15" i="1" s="1"/>
  <c r="AF27" i="1"/>
  <c r="AD20" i="1"/>
  <c r="AF20" i="1" s="1"/>
  <c r="AD19" i="1"/>
  <c r="AF19" i="1" s="1"/>
  <c r="AD18" i="1"/>
  <c r="AF18" i="1" s="1"/>
  <c r="AD14" i="1"/>
  <c r="AF14" i="1" s="1"/>
  <c r="AA27" i="1"/>
  <c r="Y17" i="1"/>
  <c r="AA17" i="1" s="1"/>
  <c r="V27" i="1"/>
  <c r="T19" i="1"/>
  <c r="V19" i="1" s="1"/>
  <c r="T17" i="1"/>
  <c r="V17" i="1" s="1"/>
  <c r="T15" i="1"/>
  <c r="V15" i="1" s="1"/>
  <c r="T21" i="1" l="1"/>
  <c r="V21" i="1" s="1"/>
  <c r="O20" i="1"/>
  <c r="AN20" i="1" s="1"/>
  <c r="AP20" i="1" s="1"/>
  <c r="O18" i="1"/>
  <c r="AN18" i="1" s="1"/>
  <c r="AP18" i="1" s="1"/>
  <c r="O17" i="1"/>
  <c r="AN17" i="1" s="1"/>
  <c r="AP17" i="1" s="1"/>
  <c r="O16" i="1"/>
  <c r="AN16" i="1" s="1"/>
  <c r="AP16" i="1" s="1"/>
  <c r="AK23" i="1"/>
  <c r="AK28" i="1" s="1"/>
  <c r="AF23" i="1"/>
  <c r="AF28" i="1" s="1"/>
  <c r="O15" i="1"/>
  <c r="AN15" i="1" s="1"/>
  <c r="AP15" i="1" s="1"/>
  <c r="AA23" i="1"/>
  <c r="AA28" i="1" s="1"/>
  <c r="V23" i="1"/>
  <c r="V28" i="1" s="1"/>
  <c r="O14" i="1"/>
  <c r="AN14" i="1" s="1"/>
  <c r="AP14" i="1" s="1"/>
  <c r="O13" i="1"/>
  <c r="AN13" i="1" s="1"/>
  <c r="AP13" i="1" s="1"/>
  <c r="AP23" i="1" l="1"/>
  <c r="AP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<sst xmlns="http://schemas.openxmlformats.org/spreadsheetml/2006/main" count="231" uniqueCount="141">
  <si>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INSPECCIÓN, VIGILANCIA Y CONTROL</t>
    </r>
  </si>
  <si>
    <t>VIGENCIA DE LA PLANEACIÓN 2023</t>
  </si>
  <si>
    <t>DEPENDENCIAS ASOCIADAS</t>
  </si>
  <si>
    <t>DIRECCIÓN PARA LA GESTIÓN POLICIVA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</si>
  <si>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</si>
  <si>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</si>
  <si>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</si>
  <si>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</si>
  <si>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</si>
  <si>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</si>
  <si>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</si>
  <si>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</si>
  <si>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</si>
  <si>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</si>
  <si>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</si>
  <si>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</si>
  <si>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</si>
  <si>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</si>
  <si>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</si>
  <si>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</si>
  <si>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</si>
  <si>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</si>
  <si>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</si>
  <si>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</si>
  <si>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</si>
  <si>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</si>
  <si>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</si>
  <si>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</si>
  <si>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</si>
  <si>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</si>
  <si>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</si>
  <si>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</si>
  <si>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</si>
  <si>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</si>
  <si>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</si>
  <si>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</si>
  <si>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</si>
  <si>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</si>
  <si>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</si>
  <si>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</si>
  <si>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</si>
  <si>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</si>
  <si>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</si>
  <si>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Ejecutar el 100% del proceso de selección para la conformacion de la Lista de Delegados de la Secretaría Distrital de Gobierno para la Supervision de sorteos, concursos y espectáculos públicos, para la vigencia 2024-2026</t>
  </si>
  <si>
    <t>Gestión</t>
  </si>
  <si>
    <t>Porcentaje de ejecución del proceso de selección para la conformación de la lista de delegados de la Secretaría Distrital de Gobierno para la supervisión de sorteos, concursos y espectáculos públicos, para la vigencia 2024-2026</t>
  </si>
  <si>
    <t>(Número de acciones desarrolladas para el proceso de selección para la conformación de la lista de delegados de la Secretaría Distrital de Gobierno para la supervisión de sorteos, concursos y espectáculos públicos, para la vigencia 2024-2027 / Número de acciones programadas para el proceso de selección para la conformación de la lista de delegados de la Secretaría Distrital de Gobierno para la supervisión de sorteos, concursos y espectáculos públicos, para la vigencia 2024-2027)*100</t>
  </si>
  <si>
    <t>N/A</t>
  </si>
  <si>
    <t>Suma</t>
  </si>
  <si>
    <t>Eficacia</t>
  </si>
  <si>
    <t xml:space="preserve">Resolución que conforma la lista de Delegados </t>
  </si>
  <si>
    <t>Resolución que conforma la lista de Delegados</t>
  </si>
  <si>
    <t>Dirección para la Gestión Policiva (JACD)</t>
  </si>
  <si>
    <t>Acompañar 1.660 operativos de inspección, vigilancia y control en materia de actividad económica con las autoridades a cargo de la Secretaría de Gobierno, entidades Distritales y Nacionales</t>
  </si>
  <si>
    <t>Operativos de IVC acompañados en materia de actividad económica</t>
  </si>
  <si>
    <t>Número de operativos de IVC acompañados en materia de actividad económica</t>
  </si>
  <si>
    <t>Dirección para la Gestión Policiva (IVC - Actividad Económica)</t>
  </si>
  <si>
    <t>3</t>
  </si>
  <si>
    <t>Operativos de IVC acompañados en materia de  establecimientos de comercio</t>
  </si>
  <si>
    <t>Número de operativos de IVC acompañados en materia de comercio (de llantas, bodegas de reciclaje, clínicas veterinarias y venta de animales vivos, de cárnicos y aquellos relacionados con la minería)</t>
  </si>
  <si>
    <t>Número de operativos de IVC acompañados en materia de  establecimientos de comercio</t>
  </si>
  <si>
    <t>Dirección para la Gestión Policiva (IVC - Ambiental)</t>
  </si>
  <si>
    <t>Acompañar 195 operativos de inspección, vigilancia y control para el cumplimiento de la sentencia de cerros orientales</t>
  </si>
  <si>
    <t>Operativos de IVC acompañados para el cumplimiento de la sentencia de cerros orientales</t>
  </si>
  <si>
    <t>Número de operativos de IVC acompañados para el cumplimiento de la sentencia de cerros orientales</t>
  </si>
  <si>
    <t>Número de operativos de IVC acompañados en materia de  cerros orientales</t>
  </si>
  <si>
    <t>Dirección para la Gestión Policiva (IVC - Sentencias)</t>
  </si>
  <si>
    <t>Acompañar 59 operativos de inspección, vigilancia y control para el cumplimiento de la sentencia del Río Bogotá</t>
  </si>
  <si>
    <t>Operativos de IVC acompañados para el cumplimiento de la sentencia del Río Bogotá</t>
  </si>
  <si>
    <t>Número de operativos de IVC acompañados para el cumplimiento de la sentencia del Río Bogotá</t>
  </si>
  <si>
    <t>Número de operativos de IVC acompañados en materia de Río Bogotá</t>
  </si>
  <si>
    <t>Acompañar 835 operativos de inspección, vigilancia y control en materia de espacio público</t>
  </si>
  <si>
    <t>Operativos de IVC acompañados en materia de espacio público</t>
  </si>
  <si>
    <t>Número de operativos de IVC acompañados en materia de espacio público</t>
  </si>
  <si>
    <t>Dirección para la Gestión Policiva (IVC - Espacio Público)y Subsecretaría de Gestión Local (Ocupaciones Ilegales)</t>
  </si>
  <si>
    <t>Realizar trámite de notificación y devolución al 100% de los expedientes radicados en la Dirección en un tiempo igual o menor a 70 días hábiles a partir de proferida la decisión en segunda instancia</t>
  </si>
  <si>
    <t>Porcentaje de expedientes notificados y devueltos en un tiempo igual o menor a 70 días hábiles a partir de proferida la decisión en segunda instancia</t>
  </si>
  <si>
    <t>(Número de expedientes notificados y devueltos en un tiempo igual o menor a  70 días hábiles / Número de expedientes repartidos para trámite de notificación)*100</t>
  </si>
  <si>
    <t>Constante</t>
  </si>
  <si>
    <t>Informe de seguimiento de los expedientes notificados y devueltos en un tiempo igual o menor a 70 días hábiles a partir de proferida la decisión en segunda instancia</t>
  </si>
  <si>
    <t>Archivo compartido en one drive</t>
  </si>
  <si>
    <t>Dirección para la Gestión Administrativa Especial de Policía (Notificaciones)</t>
  </si>
  <si>
    <t>Acompañar 150 operativos de inspección, vigilancia y control de ocupaciones ilegales</t>
  </si>
  <si>
    <t>Operativos de IVC acompañados en materia de ocupaciones ilegales</t>
  </si>
  <si>
    <t>Número de operativos de IVC acompañados en materia de ocupaciones ilegales</t>
  </si>
  <si>
    <t>Número de operativos de IVC acompañados en materia de  ocupación ilegal</t>
  </si>
  <si>
    <t>Subsecretaría de Gestión Local (Ocupaciones Ilegales)</t>
  </si>
  <si>
    <t xml:space="preserve">Realizar 4 informes de análisis de la problemática de ocupaciones ilegales en zonas de riesgo y/o en polígonos de monitoreo </t>
  </si>
  <si>
    <t>Número de informes de análisis de ocupaciones ilegales</t>
  </si>
  <si>
    <t>Informes, caracterizaciones, procesos policivos</t>
  </si>
  <si>
    <t>Subsecretaría de Gestión Local  (Grupo de Ocupaciones Ilegales)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</si>
  <si>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</si>
  <si>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</si>
  <si>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</si>
  <si>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</si>
  <si>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</si>
  <si>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>1205
(Corte: 30 de septiembre)</t>
  </si>
  <si>
    <t>Reporte generado del formulario electrónico 
Formatos de evidencia de reunión diligenciados de los operativos realizados en materia de establecimientos de comercio</t>
  </si>
  <si>
    <t>Reporte generado del formulario electrónico 
Formatos de evidencia de reunión diligenciados de los operativos realizados en materia de cerros orientales</t>
  </si>
  <si>
    <t>Reporte generado del formulario electrónico
Formatos de evidencia de reunión diligenciados de los operativos realizados en materia de actividad económica</t>
  </si>
  <si>
    <t>Reporte generado del formulario electrónico
Formatos de evidencia de reunión diligenciados de los operativos realizados en materia de Río Bogotá</t>
  </si>
  <si>
    <t>Reporte generado del formulario electrónico
Formatos de evidencia de reunión diligenciados de los operativos realizados en materia de espacio público</t>
  </si>
  <si>
    <t>356 
(Corte: 30 de septiembre)</t>
  </si>
  <si>
    <t>166
(Corte: 30 de septiembre)</t>
  </si>
  <si>
    <t>52
(Corte: 30 de septiembre)</t>
  </si>
  <si>
    <t>666
(Corte: 30 de septiembre)</t>
  </si>
  <si>
    <t>100%
(Corte: 30 de septiembre)</t>
  </si>
  <si>
    <t>Número de informes de análisis de la problemática de ocupaciones ilegales</t>
  </si>
  <si>
    <t>Informe de análisis  de la problemática de ocupaciones ilegales</t>
  </si>
  <si>
    <t>Informes de análisis de la problemática de ocupaciones ilegales</t>
  </si>
  <si>
    <t xml:space="preserve">Informes de inspección, vigilancia y control  en las temáticas priorizadas por el  despacho del secretario </t>
  </si>
  <si>
    <t xml:space="preserve">Número de informes de inspección, vigilancia y control  en las temáticas priorizadas por el  despacho del secretario </t>
  </si>
  <si>
    <t>Realizar 4 informes de inspección, vigilancia y control  en las temáticas priorizadas por el  despacho del secretario (que incluyan las etapas de planeación, ejecución y resultado)</t>
  </si>
  <si>
    <t>Dirección para la Gestión Policiva</t>
  </si>
  <si>
    <r>
      <t xml:space="preserve">Acompañar </t>
    </r>
    <r>
      <rPr>
        <sz val="11"/>
        <rFont val="Calibri Light"/>
        <family val="2"/>
        <scheme val="major"/>
      </rPr>
      <t>350</t>
    </r>
    <r>
      <rPr>
        <sz val="11"/>
        <color theme="1"/>
        <rFont val="Calibri Light"/>
        <family val="2"/>
        <scheme val="major"/>
      </rPr>
      <t xml:space="preserve"> operativos de Inspección, Vigilancia y Control a establecimientos de comercio (de llantas, bodegas de reciclaje, clínicas veterinarias y venta de animales vivos, de cárnicos y aquellos relacionados con la minería) en lo relacionado con el cumplimiento a lo establecido en la Ley 1801 para el funcionamiento de dichos establecimientos; así como de recuperación de espacio público por disposición inadecuada de residuos mixtos</t>
    </r>
  </si>
  <si>
    <t>Sistema de Gestión DGP</t>
  </si>
  <si>
    <t>Reporte generado del formulario electrónico
Formatos de evidencia de reunión diligenciados de los operativos realizados en materia de ocupación ilegal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</si>
  <si>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</si>
  <si>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</si>
  <si>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</si>
  <si>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</si>
  <si>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</si>
  <si>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</si>
  <si>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</si>
  <si>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</si>
  <si>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</si>
  <si>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</si>
  <si>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</si>
  <si>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</si>
  <si>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</si>
  <si>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</si>
  <si>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</si>
  <si>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</si>
  <si>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</si>
  <si>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</si>
  <si>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</si>
  <si>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</si>
  <si>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</si>
  <si>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</si>
  <si>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</si>
  <si>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6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Vigencia desde: xxxxx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</si>
</sst>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 Light"/>
      <family val="2"/>
    </font>
    <font>
      <b/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7" fillId="3" borderId="1" xfId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9" fillId="2" borderId="1" xfId="1" applyFont="1" applyFill="1" applyBorder="1" applyAlignment="1">
      <alignment wrapText="1"/>
    </xf>
    <xf numFmtId="1" fontId="2" fillId="0" borderId="1" xfId="1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9" fontId="10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9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767483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"/>
  <sheetViews>
    <sheetView tabSelected="1" zoomScale="85" zoomScaleNormal="85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3.42578125" style="1" customWidth="1"/>
    <col min="6" max="6" width="24.42578125" style="1" customWidth="1"/>
    <col min="7" max="7" width="35.7109375" style="1" customWidth="1"/>
    <col min="8" max="8" width="18.140625" style="1" customWidth="1"/>
    <col min="9" max="9" width="18.42578125" style="1" customWidth="1"/>
    <col min="10" max="10" width="23" style="1" customWidth="1"/>
    <col min="11" max="11" width="9.28515625" style="1" customWidth="1"/>
    <col min="12" max="12" width="9" style="1" customWidth="1"/>
    <col min="13" max="13" width="8.85546875" style="1" customWidth="1"/>
    <col min="14" max="14" width="7.28515625" style="1" customWidth="1"/>
    <col min="15" max="15" width="17.5703125" style="1" customWidth="1"/>
    <col min="16" max="16" width="21.28515625" style="1" bestFit="1" customWidth="1"/>
    <col min="17" max="17" width="24.5703125" style="1" customWidth="1"/>
    <col min="18" max="20" width="16.5703125" style="1" customWidth="1"/>
    <col min="21" max="21" width="43.7109375" style="1" customWidth="1"/>
    <col min="22" max="22" width="16.5703125" style="1" customWidth="1"/>
    <col min="23" max="24" width="22" style="1" customWidth="1"/>
    <col min="25" max="25" width="16.5703125" style="1" customWidth="1"/>
    <col min="26" max="26" width="34.85546875" style="1" customWidth="1"/>
    <col min="27" max="29" width="16.5703125" style="1" customWidth="1"/>
    <col min="30" max="30" width="21.5703125" style="1" customWidth="1"/>
    <col min="31" max="31" width="39.42578125" style="1" customWidth="1"/>
    <col min="32" max="34" width="10.85546875" style="1" customWidth="1"/>
    <col min="35" max="35" width="10.85546875" style="1"/>
    <col min="36" max="39" width="10.85546875" style="1" customWidth="1"/>
    <col min="40" max="16384" width="10.85546875" style="1"/>
  </cols>
  <sheetData>
    <row r="1" spans="1:43" s="25" customFormat="1" ht="69.75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60" t="s">
        <v>140</v>
      </c>
      <c r="L1" s="60"/>
      <c r="M1" s="60"/>
      <c r="N1" s="60"/>
      <c r="O1" s="60"/>
    </row>
    <row r="2" spans="1:43" s="27" customForma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26"/>
    </row>
    <row r="3" spans="1:43" s="25" customFormat="1" x14ac:dyDescent="0.25"/>
    <row r="4" spans="1:43" s="25" customFormat="1" x14ac:dyDescent="0.25">
      <c r="A4" s="96" t="s">
        <v>2</v>
      </c>
      <c r="B4" s="97"/>
      <c r="C4" s="102" t="s">
        <v>3</v>
      </c>
      <c r="D4" s="103"/>
      <c r="E4" s="108" t="s">
        <v>4</v>
      </c>
      <c r="F4" s="109"/>
      <c r="G4" s="109"/>
      <c r="H4" s="109"/>
      <c r="I4" s="109"/>
      <c r="J4" s="110"/>
    </row>
    <row r="5" spans="1:43" s="25" customFormat="1" x14ac:dyDescent="0.25">
      <c r="A5" s="98"/>
      <c r="B5" s="99"/>
      <c r="C5" s="104"/>
      <c r="D5" s="105"/>
      <c r="E5" s="2" t="s">
        <v>5</v>
      </c>
      <c r="F5" s="2" t="s">
        <v>6</v>
      </c>
      <c r="G5" s="108" t="s">
        <v>7</v>
      </c>
      <c r="H5" s="109"/>
      <c r="I5" s="109"/>
      <c r="J5" s="110"/>
    </row>
    <row r="6" spans="1:43" s="25" customFormat="1" x14ac:dyDescent="0.25">
      <c r="A6" s="98"/>
      <c r="B6" s="99"/>
      <c r="C6" s="104"/>
      <c r="D6" s="105"/>
      <c r="E6" s="28">
        <v>1</v>
      </c>
      <c r="F6" s="28"/>
      <c r="G6" s="111" t="s">
        <v>8</v>
      </c>
      <c r="H6" s="111"/>
      <c r="I6" s="111"/>
      <c r="J6" s="111"/>
    </row>
    <row r="7" spans="1:43" s="25" customFormat="1" x14ac:dyDescent="0.25">
      <c r="A7" s="98"/>
      <c r="B7" s="99"/>
      <c r="C7" s="104"/>
      <c r="D7" s="105"/>
      <c r="E7" s="28"/>
      <c r="F7" s="28"/>
      <c r="G7" s="111"/>
      <c r="H7" s="111"/>
      <c r="I7" s="111"/>
      <c r="J7" s="111"/>
    </row>
    <row r="8" spans="1:43" s="25" customFormat="1" x14ac:dyDescent="0.25">
      <c r="A8" s="100"/>
      <c r="B8" s="101"/>
      <c r="C8" s="106"/>
      <c r="D8" s="107"/>
      <c r="E8" s="28"/>
      <c r="F8" s="28"/>
      <c r="G8" s="111"/>
      <c r="H8" s="111"/>
      <c r="I8" s="111"/>
      <c r="J8" s="111"/>
    </row>
    <row r="9" spans="1:43" s="25" customFormat="1" x14ac:dyDescent="0.25"/>
    <row r="10" spans="1:43" ht="14.45" customHeight="1" x14ac:dyDescent="0.25">
      <c r="A10" s="91" t="s">
        <v>9</v>
      </c>
      <c r="B10" s="91"/>
      <c r="C10" s="91" t="s">
        <v>10</v>
      </c>
      <c r="D10" s="91"/>
      <c r="E10" s="91"/>
      <c r="F10" s="112" t="s">
        <v>11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4"/>
      <c r="Q10" s="91" t="s">
        <v>12</v>
      </c>
      <c r="R10" s="91"/>
      <c r="S10" s="91"/>
      <c r="T10" s="61" t="s">
        <v>13</v>
      </c>
      <c r="U10" s="62"/>
      <c r="V10" s="62"/>
      <c r="W10" s="62"/>
      <c r="X10" s="63"/>
      <c r="Y10" s="67" t="s">
        <v>14</v>
      </c>
      <c r="Z10" s="68"/>
      <c r="AA10" s="68"/>
      <c r="AB10" s="68"/>
      <c r="AC10" s="69"/>
      <c r="AD10" s="73" t="s">
        <v>15</v>
      </c>
      <c r="AE10" s="74"/>
      <c r="AF10" s="74"/>
      <c r="AG10" s="74"/>
      <c r="AH10" s="75"/>
      <c r="AI10" s="79" t="s">
        <v>16</v>
      </c>
      <c r="AJ10" s="80"/>
      <c r="AK10" s="80"/>
      <c r="AL10" s="80"/>
      <c r="AM10" s="81"/>
      <c r="AN10" s="85" t="s">
        <v>17</v>
      </c>
      <c r="AO10" s="86"/>
      <c r="AP10" s="86"/>
      <c r="AQ10" s="87"/>
    </row>
    <row r="11" spans="1:43" ht="14.45" customHeight="1" x14ac:dyDescent="0.25">
      <c r="A11" s="91"/>
      <c r="B11" s="91"/>
      <c r="C11" s="91"/>
      <c r="D11" s="91"/>
      <c r="E11" s="91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Q11" s="91"/>
      <c r="R11" s="91"/>
      <c r="S11" s="91"/>
      <c r="T11" s="64"/>
      <c r="U11" s="65"/>
      <c r="V11" s="65"/>
      <c r="W11" s="65"/>
      <c r="X11" s="66"/>
      <c r="Y11" s="70"/>
      <c r="Z11" s="71"/>
      <c r="AA11" s="71"/>
      <c r="AB11" s="71"/>
      <c r="AC11" s="72"/>
      <c r="AD11" s="76"/>
      <c r="AE11" s="77"/>
      <c r="AF11" s="77"/>
      <c r="AG11" s="77"/>
      <c r="AH11" s="78"/>
      <c r="AI11" s="82"/>
      <c r="AJ11" s="83"/>
      <c r="AK11" s="83"/>
      <c r="AL11" s="83"/>
      <c r="AM11" s="84"/>
      <c r="AN11" s="88"/>
      <c r="AO11" s="89"/>
      <c r="AP11" s="89"/>
      <c r="AQ11" s="90"/>
    </row>
    <row r="12" spans="1:43" ht="60" x14ac:dyDescent="0.25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4" t="s">
        <v>28</v>
      </c>
      <c r="L12" s="14" t="s">
        <v>29</v>
      </c>
      <c r="M12" s="14" t="s">
        <v>30</v>
      </c>
      <c r="N12" s="14" t="s">
        <v>31</v>
      </c>
      <c r="O12" s="14" t="s">
        <v>32</v>
      </c>
      <c r="P12" s="14" t="s">
        <v>33</v>
      </c>
      <c r="Q12" s="2" t="s">
        <v>34</v>
      </c>
      <c r="R12" s="2" t="s">
        <v>35</v>
      </c>
      <c r="S12" s="2" t="s">
        <v>36</v>
      </c>
      <c r="T12" s="3" t="s">
        <v>37</v>
      </c>
      <c r="U12" s="3" t="s">
        <v>38</v>
      </c>
      <c r="V12" s="3" t="s">
        <v>39</v>
      </c>
      <c r="W12" s="3" t="s">
        <v>40</v>
      </c>
      <c r="X12" s="3" t="s">
        <v>41</v>
      </c>
      <c r="Y12" s="17" t="s">
        <v>37</v>
      </c>
      <c r="Z12" s="17" t="s">
        <v>38</v>
      </c>
      <c r="AA12" s="17" t="s">
        <v>39</v>
      </c>
      <c r="AB12" s="17" t="s">
        <v>40</v>
      </c>
      <c r="AC12" s="17" t="s">
        <v>41</v>
      </c>
      <c r="AD12" s="18" t="s">
        <v>37</v>
      </c>
      <c r="AE12" s="18" t="s">
        <v>38</v>
      </c>
      <c r="AF12" s="18" t="s">
        <v>39</v>
      </c>
      <c r="AG12" s="18" t="s">
        <v>40</v>
      </c>
      <c r="AH12" s="18" t="s">
        <v>41</v>
      </c>
      <c r="AI12" s="19" t="s">
        <v>37</v>
      </c>
      <c r="AJ12" s="19" t="s">
        <v>38</v>
      </c>
      <c r="AK12" s="19" t="s">
        <v>39</v>
      </c>
      <c r="AL12" s="19" t="s">
        <v>40</v>
      </c>
      <c r="AM12" s="19" t="s">
        <v>41</v>
      </c>
      <c r="AN12" s="4" t="s">
        <v>37</v>
      </c>
      <c r="AO12" s="4" t="s">
        <v>38</v>
      </c>
      <c r="AP12" s="4" t="s">
        <v>39</v>
      </c>
      <c r="AQ12" s="4" t="s">
        <v>40</v>
      </c>
    </row>
    <row r="13" spans="1:43" s="22" customFormat="1" ht="210" x14ac:dyDescent="0.25">
      <c r="A13" s="16">
        <v>4</v>
      </c>
      <c r="B13" s="15" t="s">
        <v>42</v>
      </c>
      <c r="C13" s="16">
        <v>1</v>
      </c>
      <c r="D13" s="15" t="s">
        <v>43</v>
      </c>
      <c r="E13" s="16" t="s">
        <v>44</v>
      </c>
      <c r="F13" s="52" t="s">
        <v>45</v>
      </c>
      <c r="G13" s="30" t="s">
        <v>46</v>
      </c>
      <c r="H13" s="43" t="s">
        <v>47</v>
      </c>
      <c r="I13" s="16" t="s">
        <v>48</v>
      </c>
      <c r="J13" s="52" t="s">
        <v>45</v>
      </c>
      <c r="K13" s="33">
        <v>0.1</v>
      </c>
      <c r="L13" s="33">
        <v>0.3</v>
      </c>
      <c r="M13" s="36">
        <v>0.3</v>
      </c>
      <c r="N13" s="36">
        <v>0.3</v>
      </c>
      <c r="O13" s="33">
        <f t="shared" ref="O13:O18" si="0">K13+L13+M13+N13</f>
        <v>1</v>
      </c>
      <c r="P13" s="16" t="s">
        <v>49</v>
      </c>
      <c r="Q13" s="15" t="s">
        <v>50</v>
      </c>
      <c r="R13" s="15" t="s">
        <v>51</v>
      </c>
      <c r="S13" s="15" t="s">
        <v>52</v>
      </c>
      <c r="T13" s="51">
        <f t="shared" ref="T13:T22" si="1">K13</f>
        <v>0.1</v>
      </c>
      <c r="U13" s="16"/>
      <c r="V13" s="53">
        <f>IF(U13/T13&gt;100%,100%,U13/T13)</f>
        <v>0</v>
      </c>
      <c r="W13" s="16"/>
      <c r="X13" s="16"/>
      <c r="Y13" s="51">
        <f t="shared" ref="Y13:Y22" si="2">L13</f>
        <v>0.3</v>
      </c>
      <c r="Z13" s="16"/>
      <c r="AA13" s="53">
        <f>IF(Z13/Y13&gt;100%,100%,Z13/Y13)</f>
        <v>0</v>
      </c>
      <c r="AB13" s="16"/>
      <c r="AC13" s="16"/>
      <c r="AD13" s="51">
        <f t="shared" ref="AD13:AD22" si="3">M13</f>
        <v>0.3</v>
      </c>
      <c r="AE13" s="16"/>
      <c r="AF13" s="53">
        <f>IF(AE13/AD13&gt;100%,100%,AE13/AD13)</f>
        <v>0</v>
      </c>
      <c r="AG13" s="16"/>
      <c r="AH13" s="16"/>
      <c r="AI13" s="53">
        <f t="shared" ref="AI13:AI22" si="4">N13</f>
        <v>0.3</v>
      </c>
      <c r="AJ13" s="16"/>
      <c r="AK13" s="53">
        <f>IF(AJ13/AI13&gt;100%,100%,AJ13/AI13)</f>
        <v>0</v>
      </c>
      <c r="AL13" s="16"/>
      <c r="AM13" s="16"/>
      <c r="AN13" s="51">
        <f t="shared" ref="AN13:AN22" si="5">O13</f>
        <v>1</v>
      </c>
      <c r="AO13" s="16"/>
      <c r="AP13" s="53">
        <f>IF(AO13/AN13&gt;100%,100%,AO13/AN13)</f>
        <v>0</v>
      </c>
      <c r="AQ13" s="16"/>
    </row>
    <row r="14" spans="1:43" s="49" customFormat="1" ht="120" x14ac:dyDescent="0.25">
      <c r="A14" s="43">
        <v>4</v>
      </c>
      <c r="B14" s="23" t="s">
        <v>42</v>
      </c>
      <c r="C14" s="43">
        <v>2</v>
      </c>
      <c r="D14" s="44" t="s">
        <v>53</v>
      </c>
      <c r="E14" s="15" t="s">
        <v>44</v>
      </c>
      <c r="F14" s="44" t="s">
        <v>54</v>
      </c>
      <c r="G14" s="44" t="s">
        <v>55</v>
      </c>
      <c r="H14" s="43" t="s">
        <v>96</v>
      </c>
      <c r="I14" s="45" t="s">
        <v>48</v>
      </c>
      <c r="J14" s="44" t="s">
        <v>55</v>
      </c>
      <c r="K14" s="46">
        <v>380</v>
      </c>
      <c r="L14" s="46">
        <v>450</v>
      </c>
      <c r="M14" s="47">
        <v>450</v>
      </c>
      <c r="N14" s="47">
        <v>380</v>
      </c>
      <c r="O14" s="46">
        <f t="shared" si="0"/>
        <v>1660</v>
      </c>
      <c r="P14" s="43" t="s">
        <v>49</v>
      </c>
      <c r="Q14" s="23" t="s">
        <v>99</v>
      </c>
      <c r="R14" s="15" t="s">
        <v>115</v>
      </c>
      <c r="S14" s="23" t="s">
        <v>56</v>
      </c>
      <c r="T14" s="48">
        <f t="shared" si="1"/>
        <v>380</v>
      </c>
      <c r="U14" s="43"/>
      <c r="V14" s="43">
        <f t="shared" ref="V14:V22" si="6">IF(U14/T14&gt;100%,100%,U14/T14)</f>
        <v>0</v>
      </c>
      <c r="W14" s="43"/>
      <c r="X14" s="43"/>
      <c r="Y14" s="48">
        <f t="shared" si="2"/>
        <v>450</v>
      </c>
      <c r="Z14" s="43"/>
      <c r="AA14" s="43">
        <f t="shared" ref="AA14:AA22" si="7">IF(Z14/Y14&gt;100%,100%,Z14/Y14)</f>
        <v>0</v>
      </c>
      <c r="AB14" s="43"/>
      <c r="AC14" s="43"/>
      <c r="AD14" s="48">
        <f t="shared" si="3"/>
        <v>450</v>
      </c>
      <c r="AE14" s="43"/>
      <c r="AF14" s="43">
        <f t="shared" ref="AF14:AF22" si="8">IF(AE14/AD14&gt;100%,100%,AE14/AD14)</f>
        <v>0</v>
      </c>
      <c r="AG14" s="43"/>
      <c r="AH14" s="43"/>
      <c r="AI14" s="48">
        <f t="shared" si="4"/>
        <v>380</v>
      </c>
      <c r="AJ14" s="43"/>
      <c r="AK14" s="43">
        <f t="shared" ref="AK14:AK22" si="9">IF(AJ14/AI14&gt;100%,100%,AJ14/AI14)</f>
        <v>0</v>
      </c>
      <c r="AL14" s="43"/>
      <c r="AM14" s="43"/>
      <c r="AN14" s="43">
        <f t="shared" si="5"/>
        <v>1660</v>
      </c>
      <c r="AO14" s="43"/>
      <c r="AP14" s="43">
        <f t="shared" ref="AP14:AP22" si="10">IF(AO14/AN14&gt;100%,100%,AO14/AN14)</f>
        <v>0</v>
      </c>
      <c r="AQ14" s="43"/>
    </row>
    <row r="15" spans="1:43" s="22" customFormat="1" ht="150" x14ac:dyDescent="0.25">
      <c r="A15" s="16">
        <v>4</v>
      </c>
      <c r="B15" s="15" t="s">
        <v>42</v>
      </c>
      <c r="C15" s="20" t="s">
        <v>57</v>
      </c>
      <c r="D15" s="15" t="s">
        <v>114</v>
      </c>
      <c r="E15" s="15" t="s">
        <v>44</v>
      </c>
      <c r="F15" s="15" t="s">
        <v>58</v>
      </c>
      <c r="G15" s="15" t="s">
        <v>59</v>
      </c>
      <c r="H15" s="43" t="s">
        <v>102</v>
      </c>
      <c r="I15" s="16" t="s">
        <v>48</v>
      </c>
      <c r="J15" s="23" t="s">
        <v>60</v>
      </c>
      <c r="K15" s="32">
        <v>57</v>
      </c>
      <c r="L15" s="32">
        <v>105</v>
      </c>
      <c r="M15" s="50">
        <v>105</v>
      </c>
      <c r="N15" s="50">
        <v>83</v>
      </c>
      <c r="O15" s="46">
        <f t="shared" si="0"/>
        <v>350</v>
      </c>
      <c r="P15" s="16" t="s">
        <v>49</v>
      </c>
      <c r="Q15" s="15" t="s">
        <v>97</v>
      </c>
      <c r="R15" s="15" t="s">
        <v>115</v>
      </c>
      <c r="S15" s="15" t="s">
        <v>61</v>
      </c>
      <c r="T15" s="29">
        <f t="shared" si="1"/>
        <v>57</v>
      </c>
      <c r="U15" s="16"/>
      <c r="V15" s="16">
        <f t="shared" si="6"/>
        <v>0</v>
      </c>
      <c r="W15" s="16"/>
      <c r="X15" s="16"/>
      <c r="Y15" s="29">
        <f t="shared" si="2"/>
        <v>105</v>
      </c>
      <c r="Z15" s="16"/>
      <c r="AA15" s="16">
        <f t="shared" si="7"/>
        <v>0</v>
      </c>
      <c r="AB15" s="16"/>
      <c r="AC15" s="16"/>
      <c r="AD15" s="29">
        <f t="shared" si="3"/>
        <v>105</v>
      </c>
      <c r="AE15" s="16"/>
      <c r="AF15" s="16">
        <f t="shared" si="8"/>
        <v>0</v>
      </c>
      <c r="AG15" s="16"/>
      <c r="AH15" s="16"/>
      <c r="AI15" s="29">
        <f t="shared" si="4"/>
        <v>83</v>
      </c>
      <c r="AJ15" s="16"/>
      <c r="AK15" s="16">
        <f t="shared" si="9"/>
        <v>0</v>
      </c>
      <c r="AL15" s="16"/>
      <c r="AM15" s="16"/>
      <c r="AN15" s="16">
        <f t="shared" si="5"/>
        <v>350</v>
      </c>
      <c r="AO15" s="16"/>
      <c r="AP15" s="16">
        <f t="shared" si="10"/>
        <v>0</v>
      </c>
      <c r="AQ15" s="16"/>
    </row>
    <row r="16" spans="1:43" s="22" customFormat="1" ht="120" x14ac:dyDescent="0.25">
      <c r="A16" s="16">
        <v>4</v>
      </c>
      <c r="B16" s="15" t="s">
        <v>42</v>
      </c>
      <c r="C16" s="16">
        <v>4</v>
      </c>
      <c r="D16" s="15" t="s">
        <v>62</v>
      </c>
      <c r="E16" s="16" t="s">
        <v>44</v>
      </c>
      <c r="F16" s="15" t="s">
        <v>63</v>
      </c>
      <c r="G16" s="15" t="s">
        <v>64</v>
      </c>
      <c r="H16" s="43" t="s">
        <v>103</v>
      </c>
      <c r="I16" s="16" t="s">
        <v>48</v>
      </c>
      <c r="J16" s="23" t="s">
        <v>65</v>
      </c>
      <c r="K16" s="32">
        <v>30</v>
      </c>
      <c r="L16" s="32">
        <v>60</v>
      </c>
      <c r="M16" s="35">
        <v>60</v>
      </c>
      <c r="N16" s="35">
        <v>45</v>
      </c>
      <c r="O16" s="32">
        <f t="shared" si="0"/>
        <v>195</v>
      </c>
      <c r="P16" s="16" t="s">
        <v>49</v>
      </c>
      <c r="Q16" s="15" t="s">
        <v>98</v>
      </c>
      <c r="R16" s="15" t="s">
        <v>115</v>
      </c>
      <c r="S16" s="15" t="s">
        <v>66</v>
      </c>
      <c r="T16" s="29">
        <f t="shared" si="1"/>
        <v>30</v>
      </c>
      <c r="U16" s="16"/>
      <c r="V16" s="16">
        <f t="shared" si="6"/>
        <v>0</v>
      </c>
      <c r="W16" s="16"/>
      <c r="X16" s="16"/>
      <c r="Y16" s="29">
        <f t="shared" si="2"/>
        <v>60</v>
      </c>
      <c r="Z16" s="16"/>
      <c r="AA16" s="16">
        <f t="shared" si="7"/>
        <v>0</v>
      </c>
      <c r="AB16" s="16"/>
      <c r="AC16" s="16"/>
      <c r="AD16" s="29">
        <f t="shared" si="3"/>
        <v>60</v>
      </c>
      <c r="AE16" s="16"/>
      <c r="AF16" s="16">
        <f t="shared" si="8"/>
        <v>0</v>
      </c>
      <c r="AG16" s="16"/>
      <c r="AH16" s="16"/>
      <c r="AI16" s="29">
        <f t="shared" si="4"/>
        <v>45</v>
      </c>
      <c r="AJ16" s="16"/>
      <c r="AK16" s="16">
        <f t="shared" si="9"/>
        <v>0</v>
      </c>
      <c r="AL16" s="16"/>
      <c r="AM16" s="16"/>
      <c r="AN16" s="16">
        <f t="shared" si="5"/>
        <v>195</v>
      </c>
      <c r="AO16" s="16"/>
      <c r="AP16" s="16">
        <f t="shared" si="10"/>
        <v>0</v>
      </c>
      <c r="AQ16" s="16"/>
    </row>
    <row r="17" spans="1:43" s="22" customFormat="1" ht="105" x14ac:dyDescent="0.25">
      <c r="A17" s="16">
        <v>4</v>
      </c>
      <c r="B17" s="15" t="s">
        <v>42</v>
      </c>
      <c r="C17" s="16">
        <v>5</v>
      </c>
      <c r="D17" s="15" t="s">
        <v>67</v>
      </c>
      <c r="E17" s="16" t="s">
        <v>44</v>
      </c>
      <c r="F17" s="15" t="s">
        <v>68</v>
      </c>
      <c r="G17" s="15" t="s">
        <v>69</v>
      </c>
      <c r="H17" s="43" t="s">
        <v>104</v>
      </c>
      <c r="I17" s="16" t="s">
        <v>48</v>
      </c>
      <c r="J17" s="23" t="s">
        <v>70</v>
      </c>
      <c r="K17" s="32">
        <v>8</v>
      </c>
      <c r="L17" s="32">
        <v>18</v>
      </c>
      <c r="M17" s="35">
        <v>18</v>
      </c>
      <c r="N17" s="35">
        <v>15</v>
      </c>
      <c r="O17" s="32">
        <f t="shared" si="0"/>
        <v>59</v>
      </c>
      <c r="P17" s="16" t="s">
        <v>49</v>
      </c>
      <c r="Q17" s="15" t="s">
        <v>100</v>
      </c>
      <c r="R17" s="15" t="s">
        <v>115</v>
      </c>
      <c r="S17" s="15" t="s">
        <v>66</v>
      </c>
      <c r="T17" s="29">
        <f t="shared" si="1"/>
        <v>8</v>
      </c>
      <c r="U17" s="16"/>
      <c r="V17" s="16">
        <f t="shared" si="6"/>
        <v>0</v>
      </c>
      <c r="W17" s="16"/>
      <c r="X17" s="16"/>
      <c r="Y17" s="29">
        <f t="shared" si="2"/>
        <v>18</v>
      </c>
      <c r="Z17" s="16"/>
      <c r="AA17" s="16">
        <f t="shared" si="7"/>
        <v>0</v>
      </c>
      <c r="AB17" s="16"/>
      <c r="AC17" s="16"/>
      <c r="AD17" s="29">
        <f t="shared" si="3"/>
        <v>18</v>
      </c>
      <c r="AE17" s="16"/>
      <c r="AF17" s="16">
        <f t="shared" si="8"/>
        <v>0</v>
      </c>
      <c r="AG17" s="16"/>
      <c r="AH17" s="16"/>
      <c r="AI17" s="29">
        <f t="shared" si="4"/>
        <v>15</v>
      </c>
      <c r="AJ17" s="16"/>
      <c r="AK17" s="16">
        <f t="shared" si="9"/>
        <v>0</v>
      </c>
      <c r="AL17" s="16"/>
      <c r="AM17" s="16"/>
      <c r="AN17" s="16">
        <f t="shared" si="5"/>
        <v>59</v>
      </c>
      <c r="AO17" s="16"/>
      <c r="AP17" s="16">
        <f t="shared" si="10"/>
        <v>0</v>
      </c>
      <c r="AQ17" s="16"/>
    </row>
    <row r="18" spans="1:43" s="22" customFormat="1" ht="120" x14ac:dyDescent="0.25">
      <c r="A18" s="16">
        <v>4</v>
      </c>
      <c r="B18" s="15" t="s">
        <v>42</v>
      </c>
      <c r="C18" s="16">
        <v>6</v>
      </c>
      <c r="D18" s="15" t="s">
        <v>71</v>
      </c>
      <c r="E18" s="16" t="s">
        <v>44</v>
      </c>
      <c r="F18" s="15" t="s">
        <v>72</v>
      </c>
      <c r="G18" s="15" t="s">
        <v>73</v>
      </c>
      <c r="H18" s="43" t="s">
        <v>105</v>
      </c>
      <c r="I18" s="16" t="s">
        <v>48</v>
      </c>
      <c r="J18" s="23" t="s">
        <v>73</v>
      </c>
      <c r="K18" s="32">
        <v>175</v>
      </c>
      <c r="L18" s="32">
        <v>225</v>
      </c>
      <c r="M18" s="32">
        <v>240</v>
      </c>
      <c r="N18" s="32">
        <v>195</v>
      </c>
      <c r="O18" s="32">
        <f t="shared" si="0"/>
        <v>835</v>
      </c>
      <c r="P18" s="16" t="s">
        <v>49</v>
      </c>
      <c r="Q18" s="15" t="s">
        <v>101</v>
      </c>
      <c r="R18" s="15" t="s">
        <v>115</v>
      </c>
      <c r="S18" s="15" t="s">
        <v>74</v>
      </c>
      <c r="T18" s="29">
        <f t="shared" si="1"/>
        <v>175</v>
      </c>
      <c r="U18" s="16"/>
      <c r="V18" s="16">
        <f t="shared" si="6"/>
        <v>0</v>
      </c>
      <c r="W18" s="16"/>
      <c r="X18" s="16"/>
      <c r="Y18" s="29">
        <f t="shared" si="2"/>
        <v>225</v>
      </c>
      <c r="Z18" s="16"/>
      <c r="AA18" s="16">
        <f t="shared" si="7"/>
        <v>0</v>
      </c>
      <c r="AB18" s="16"/>
      <c r="AC18" s="16"/>
      <c r="AD18" s="29">
        <f t="shared" si="3"/>
        <v>240</v>
      </c>
      <c r="AE18" s="16"/>
      <c r="AF18" s="16">
        <f t="shared" si="8"/>
        <v>0</v>
      </c>
      <c r="AG18" s="16"/>
      <c r="AH18" s="16"/>
      <c r="AI18" s="29">
        <f t="shared" si="4"/>
        <v>195</v>
      </c>
      <c r="AJ18" s="16"/>
      <c r="AK18" s="16">
        <f t="shared" si="9"/>
        <v>0</v>
      </c>
      <c r="AL18" s="16"/>
      <c r="AM18" s="16"/>
      <c r="AN18" s="16">
        <f t="shared" si="5"/>
        <v>835</v>
      </c>
      <c r="AO18" s="16"/>
      <c r="AP18" s="16">
        <f t="shared" si="10"/>
        <v>0</v>
      </c>
      <c r="AQ18" s="16"/>
    </row>
    <row r="19" spans="1:43" s="22" customFormat="1" ht="105" x14ac:dyDescent="0.25">
      <c r="A19" s="16">
        <v>4</v>
      </c>
      <c r="B19" s="15" t="s">
        <v>42</v>
      </c>
      <c r="C19" s="16">
        <v>7</v>
      </c>
      <c r="D19" s="15" t="s">
        <v>75</v>
      </c>
      <c r="E19" s="16" t="s">
        <v>44</v>
      </c>
      <c r="F19" s="23" t="s">
        <v>76</v>
      </c>
      <c r="G19" s="23" t="s">
        <v>77</v>
      </c>
      <c r="H19" s="43" t="s">
        <v>106</v>
      </c>
      <c r="I19" s="16" t="s">
        <v>78</v>
      </c>
      <c r="J19" s="23" t="s">
        <v>76</v>
      </c>
      <c r="K19" s="33">
        <v>1</v>
      </c>
      <c r="L19" s="33">
        <v>1</v>
      </c>
      <c r="M19" s="33">
        <v>1</v>
      </c>
      <c r="N19" s="33">
        <v>1</v>
      </c>
      <c r="O19" s="36">
        <f>AVERAGE(K19,L19,M19,N19)</f>
        <v>1</v>
      </c>
      <c r="P19" s="16" t="s">
        <v>49</v>
      </c>
      <c r="Q19" s="23" t="s">
        <v>79</v>
      </c>
      <c r="R19" s="15" t="s">
        <v>80</v>
      </c>
      <c r="S19" s="15" t="s">
        <v>81</v>
      </c>
      <c r="T19" s="51">
        <f t="shared" si="1"/>
        <v>1</v>
      </c>
      <c r="U19" s="16"/>
      <c r="V19" s="51">
        <f t="shared" si="6"/>
        <v>0</v>
      </c>
      <c r="W19" s="16"/>
      <c r="X19" s="16"/>
      <c r="Y19" s="51">
        <f t="shared" si="2"/>
        <v>1</v>
      </c>
      <c r="Z19" s="16"/>
      <c r="AA19" s="51">
        <f t="shared" si="7"/>
        <v>0</v>
      </c>
      <c r="AB19" s="16"/>
      <c r="AC19" s="16"/>
      <c r="AD19" s="51">
        <f t="shared" si="3"/>
        <v>1</v>
      </c>
      <c r="AE19" s="16"/>
      <c r="AF19" s="51">
        <f t="shared" si="8"/>
        <v>0</v>
      </c>
      <c r="AG19" s="16"/>
      <c r="AH19" s="16"/>
      <c r="AI19" s="51">
        <f t="shared" si="4"/>
        <v>1</v>
      </c>
      <c r="AJ19" s="16"/>
      <c r="AK19" s="51">
        <f t="shared" si="9"/>
        <v>0</v>
      </c>
      <c r="AL19" s="16"/>
      <c r="AM19" s="16"/>
      <c r="AN19" s="51">
        <f t="shared" si="5"/>
        <v>1</v>
      </c>
      <c r="AO19" s="16"/>
      <c r="AP19" s="51">
        <f t="shared" si="10"/>
        <v>0</v>
      </c>
      <c r="AQ19" s="16"/>
    </row>
    <row r="20" spans="1:43" s="22" customFormat="1" ht="120" x14ac:dyDescent="0.25">
      <c r="A20" s="16">
        <v>4</v>
      </c>
      <c r="B20" s="15" t="s">
        <v>42</v>
      </c>
      <c r="C20" s="16">
        <v>8</v>
      </c>
      <c r="D20" s="15" t="s">
        <v>82</v>
      </c>
      <c r="E20" s="16" t="s">
        <v>44</v>
      </c>
      <c r="F20" s="15" t="s">
        <v>83</v>
      </c>
      <c r="G20" s="15" t="s">
        <v>84</v>
      </c>
      <c r="H20" s="16" t="s">
        <v>47</v>
      </c>
      <c r="I20" s="16" t="s">
        <v>48</v>
      </c>
      <c r="J20" s="23" t="s">
        <v>85</v>
      </c>
      <c r="K20" s="32">
        <v>25</v>
      </c>
      <c r="L20" s="32">
        <v>45</v>
      </c>
      <c r="M20" s="32">
        <v>45</v>
      </c>
      <c r="N20" s="32">
        <v>35</v>
      </c>
      <c r="O20" s="35">
        <f>K20+L20+M20+N20</f>
        <v>150</v>
      </c>
      <c r="P20" s="16" t="s">
        <v>49</v>
      </c>
      <c r="Q20" s="15" t="s">
        <v>116</v>
      </c>
      <c r="R20" s="15" t="s">
        <v>115</v>
      </c>
      <c r="S20" s="15" t="s">
        <v>86</v>
      </c>
      <c r="T20" s="29">
        <f t="shared" si="1"/>
        <v>25</v>
      </c>
      <c r="U20" s="16"/>
      <c r="V20" s="16">
        <f t="shared" si="6"/>
        <v>0</v>
      </c>
      <c r="W20" s="16"/>
      <c r="X20" s="16"/>
      <c r="Y20" s="29">
        <f t="shared" si="2"/>
        <v>45</v>
      </c>
      <c r="Z20" s="16"/>
      <c r="AA20" s="16">
        <f t="shared" si="7"/>
        <v>0</v>
      </c>
      <c r="AB20" s="16"/>
      <c r="AC20" s="16"/>
      <c r="AD20" s="29">
        <f t="shared" si="3"/>
        <v>45</v>
      </c>
      <c r="AE20" s="16"/>
      <c r="AF20" s="16">
        <f t="shared" si="8"/>
        <v>0</v>
      </c>
      <c r="AG20" s="16"/>
      <c r="AH20" s="16"/>
      <c r="AI20" s="29">
        <f t="shared" si="4"/>
        <v>35</v>
      </c>
      <c r="AJ20" s="16"/>
      <c r="AK20" s="16">
        <f t="shared" si="9"/>
        <v>0</v>
      </c>
      <c r="AL20" s="16"/>
      <c r="AM20" s="16"/>
      <c r="AN20" s="16">
        <f t="shared" si="5"/>
        <v>150</v>
      </c>
      <c r="AO20" s="16"/>
      <c r="AP20" s="16">
        <f t="shared" si="10"/>
        <v>0</v>
      </c>
      <c r="AQ20" s="16"/>
    </row>
    <row r="21" spans="1:43" s="22" customFormat="1" ht="75" x14ac:dyDescent="0.25">
      <c r="A21" s="16">
        <v>4</v>
      </c>
      <c r="B21" s="15" t="s">
        <v>42</v>
      </c>
      <c r="C21" s="16">
        <v>9</v>
      </c>
      <c r="D21" s="15" t="s">
        <v>87</v>
      </c>
      <c r="E21" s="16" t="s">
        <v>44</v>
      </c>
      <c r="F21" s="15" t="s">
        <v>109</v>
      </c>
      <c r="G21" s="23" t="s">
        <v>107</v>
      </c>
      <c r="H21" s="43" t="s">
        <v>47</v>
      </c>
      <c r="I21" s="16" t="s">
        <v>48</v>
      </c>
      <c r="J21" s="15" t="s">
        <v>88</v>
      </c>
      <c r="K21" s="32">
        <v>1</v>
      </c>
      <c r="L21" s="32">
        <v>1</v>
      </c>
      <c r="M21" s="32">
        <v>1</v>
      </c>
      <c r="N21" s="32">
        <v>1</v>
      </c>
      <c r="O21" s="32">
        <f>K21+L21+M21+N21</f>
        <v>4</v>
      </c>
      <c r="P21" s="16" t="s">
        <v>49</v>
      </c>
      <c r="Q21" s="23" t="s">
        <v>108</v>
      </c>
      <c r="R21" s="23" t="s">
        <v>89</v>
      </c>
      <c r="S21" s="15" t="s">
        <v>90</v>
      </c>
      <c r="T21" s="29">
        <f t="shared" si="1"/>
        <v>1</v>
      </c>
      <c r="U21" s="16"/>
      <c r="V21" s="16">
        <f t="shared" si="6"/>
        <v>0</v>
      </c>
      <c r="W21" s="16"/>
      <c r="X21" s="16"/>
      <c r="Y21" s="29">
        <f t="shared" si="2"/>
        <v>1</v>
      </c>
      <c r="Z21" s="16"/>
      <c r="AA21" s="16">
        <f t="shared" si="7"/>
        <v>0</v>
      </c>
      <c r="AB21" s="16"/>
      <c r="AC21" s="16"/>
      <c r="AD21" s="29">
        <f t="shared" si="3"/>
        <v>1</v>
      </c>
      <c r="AE21" s="16"/>
      <c r="AF21" s="16">
        <f t="shared" si="8"/>
        <v>0</v>
      </c>
      <c r="AG21" s="16"/>
      <c r="AH21" s="16"/>
      <c r="AI21" s="29">
        <f t="shared" si="4"/>
        <v>1</v>
      </c>
      <c r="AJ21" s="16"/>
      <c r="AK21" s="16">
        <f t="shared" si="9"/>
        <v>0</v>
      </c>
      <c r="AL21" s="16"/>
      <c r="AM21" s="16"/>
      <c r="AN21" s="16">
        <f t="shared" si="5"/>
        <v>4</v>
      </c>
      <c r="AO21" s="16"/>
      <c r="AP21" s="16">
        <f t="shared" si="10"/>
        <v>0</v>
      </c>
      <c r="AQ21" s="16"/>
    </row>
    <row r="22" spans="1:43" s="22" customFormat="1" ht="120" x14ac:dyDescent="0.25">
      <c r="A22" s="16">
        <v>4</v>
      </c>
      <c r="B22" s="15" t="s">
        <v>42</v>
      </c>
      <c r="C22" s="16">
        <v>10</v>
      </c>
      <c r="D22" s="15" t="s">
        <v>112</v>
      </c>
      <c r="E22" s="16" t="s">
        <v>44</v>
      </c>
      <c r="F22" s="15" t="s">
        <v>110</v>
      </c>
      <c r="G22" s="15" t="s">
        <v>111</v>
      </c>
      <c r="H22" s="16" t="s">
        <v>47</v>
      </c>
      <c r="I22" s="16" t="s">
        <v>48</v>
      </c>
      <c r="J22" s="15" t="s">
        <v>111</v>
      </c>
      <c r="K22" s="32">
        <v>1</v>
      </c>
      <c r="L22" s="32">
        <v>1</v>
      </c>
      <c r="M22" s="32">
        <v>1</v>
      </c>
      <c r="N22" s="32">
        <v>1</v>
      </c>
      <c r="O22" s="32">
        <f>K22+L22+M22+N22</f>
        <v>4</v>
      </c>
      <c r="P22" s="16" t="s">
        <v>49</v>
      </c>
      <c r="Q22" s="15" t="s">
        <v>110</v>
      </c>
      <c r="R22" s="15" t="s">
        <v>110</v>
      </c>
      <c r="S22" s="15" t="s">
        <v>113</v>
      </c>
      <c r="T22" s="29">
        <f t="shared" si="1"/>
        <v>1</v>
      </c>
      <c r="U22" s="16"/>
      <c r="V22" s="16">
        <f t="shared" si="6"/>
        <v>0</v>
      </c>
      <c r="W22" s="16"/>
      <c r="X22" s="16"/>
      <c r="Y22" s="29">
        <f t="shared" si="2"/>
        <v>1</v>
      </c>
      <c r="Z22" s="16"/>
      <c r="AA22" s="16">
        <f t="shared" si="7"/>
        <v>0</v>
      </c>
      <c r="AB22" s="16"/>
      <c r="AC22" s="16"/>
      <c r="AD22" s="29">
        <f t="shared" si="3"/>
        <v>1</v>
      </c>
      <c r="AE22" s="16"/>
      <c r="AF22" s="16">
        <f t="shared" si="8"/>
        <v>0</v>
      </c>
      <c r="AG22" s="16"/>
      <c r="AH22" s="16"/>
      <c r="AI22" s="29">
        <f t="shared" si="4"/>
        <v>1</v>
      </c>
      <c r="AJ22" s="16"/>
      <c r="AK22" s="16">
        <f t="shared" si="9"/>
        <v>0</v>
      </c>
      <c r="AL22" s="16"/>
      <c r="AM22" s="16"/>
      <c r="AN22" s="16">
        <f t="shared" si="5"/>
        <v>4</v>
      </c>
      <c r="AO22" s="16"/>
      <c r="AP22" s="16">
        <f t="shared" si="10"/>
        <v>0</v>
      </c>
      <c r="AQ22" s="16"/>
    </row>
    <row r="23" spans="1:43" s="5" customFormat="1" ht="15.75" x14ac:dyDescent="0.25">
      <c r="A23" s="9"/>
      <c r="B23" s="9"/>
      <c r="C23" s="9"/>
      <c r="D23" s="12" t="s">
        <v>91</v>
      </c>
      <c r="E23" s="9"/>
      <c r="F23" s="9"/>
      <c r="G23" s="9"/>
      <c r="H23" s="9"/>
      <c r="I23" s="9"/>
      <c r="J23" s="9"/>
      <c r="K23" s="13"/>
      <c r="L23" s="13"/>
      <c r="M23" s="13"/>
      <c r="N23" s="13"/>
      <c r="O23" s="13"/>
      <c r="P23" s="9"/>
      <c r="Q23" s="9"/>
      <c r="R23" s="9"/>
      <c r="S23" s="9"/>
      <c r="T23" s="31"/>
      <c r="U23" s="31"/>
      <c r="V23" s="31">
        <f>AVERAGE(V13:V22)*80%</f>
        <v>0</v>
      </c>
      <c r="W23" s="31"/>
      <c r="X23" s="31"/>
      <c r="Y23" s="31"/>
      <c r="Z23" s="31"/>
      <c r="AA23" s="31">
        <f>AVERAGE(AA13:AA22)*80%</f>
        <v>0</v>
      </c>
      <c r="AB23" s="31"/>
      <c r="AC23" s="31"/>
      <c r="AD23" s="31"/>
      <c r="AE23" s="31"/>
      <c r="AF23" s="31">
        <f>AVERAGE(AF13:AF22)*80%</f>
        <v>0</v>
      </c>
      <c r="AG23" s="31"/>
      <c r="AH23" s="31"/>
      <c r="AI23" s="31"/>
      <c r="AJ23" s="31"/>
      <c r="AK23" s="31">
        <f>AVERAGE(AK13:AK22)*80%</f>
        <v>0</v>
      </c>
      <c r="AL23" s="37"/>
      <c r="AM23" s="37"/>
      <c r="AN23" s="31"/>
      <c r="AO23" s="31"/>
      <c r="AP23" s="31">
        <f>AVERAGE(AP13:AP22)*80%</f>
        <v>0</v>
      </c>
      <c r="AQ23" s="37"/>
    </row>
    <row r="24" spans="1:43" s="22" customFormat="1" ht="135" x14ac:dyDescent="0.25">
      <c r="A24" s="24">
        <v>7</v>
      </c>
      <c r="B24" s="21" t="s">
        <v>117</v>
      </c>
      <c r="C24" s="24" t="s">
        <v>118</v>
      </c>
      <c r="D24" s="21" t="s">
        <v>119</v>
      </c>
      <c r="E24" s="21" t="s">
        <v>95</v>
      </c>
      <c r="F24" s="21" t="s">
        <v>120</v>
      </c>
      <c r="G24" s="21" t="s">
        <v>121</v>
      </c>
      <c r="H24" s="58" t="s">
        <v>122</v>
      </c>
      <c r="I24" s="59" t="s">
        <v>78</v>
      </c>
      <c r="J24" s="21" t="s">
        <v>120</v>
      </c>
      <c r="K24" s="54" t="s">
        <v>123</v>
      </c>
      <c r="L24" s="54">
        <v>0.8</v>
      </c>
      <c r="M24" s="54" t="s">
        <v>123</v>
      </c>
      <c r="N24" s="54">
        <v>0.8</v>
      </c>
      <c r="O24" s="54">
        <v>0.8</v>
      </c>
      <c r="P24" s="21" t="s">
        <v>49</v>
      </c>
      <c r="Q24" s="55" t="s">
        <v>124</v>
      </c>
      <c r="R24" s="55" t="s">
        <v>125</v>
      </c>
      <c r="S24" s="55" t="s">
        <v>126</v>
      </c>
      <c r="T24" s="29" t="str">
        <f>K24</f>
        <v>No programada</v>
      </c>
      <c r="U24" s="24"/>
      <c r="V24" s="16" t="e">
        <f t="shared" ref="V24:V26" si="11">IF(U24/T24&gt;100%,100%,U24/T24)</f>
        <v>#VALUE!</v>
      </c>
      <c r="W24" s="24"/>
      <c r="X24" s="24"/>
      <c r="Y24" s="29">
        <f>L24</f>
        <v>0.8</v>
      </c>
      <c r="Z24" s="24"/>
      <c r="AA24" s="16">
        <f t="shared" ref="AA24:AA26" si="12">IF(Z24/Y24&gt;100%,100%,Z24/Y24)</f>
        <v>0</v>
      </c>
      <c r="AB24" s="24"/>
      <c r="AC24" s="24"/>
      <c r="AD24" s="29" t="str">
        <f>M24</f>
        <v>No programada</v>
      </c>
      <c r="AE24" s="24"/>
      <c r="AF24" s="16" t="e">
        <f t="shared" ref="AF24:AF26" si="13">IF(AE24/AD24&gt;100%,100%,AE24/AD24)</f>
        <v>#VALUE!</v>
      </c>
      <c r="AG24" s="24"/>
      <c r="AH24" s="24"/>
      <c r="AI24" s="29">
        <f>N24</f>
        <v>0.8</v>
      </c>
      <c r="AJ24" s="24"/>
      <c r="AK24" s="16">
        <f t="shared" ref="AK24:AK26" si="14">IF(AJ24/AI24&gt;100%,100%,AJ24/AI24)</f>
        <v>0</v>
      </c>
      <c r="AL24" s="24"/>
      <c r="AM24" s="24"/>
      <c r="AN24" s="51">
        <f>O24</f>
        <v>0.8</v>
      </c>
      <c r="AO24" s="24"/>
      <c r="AP24" s="16">
        <f t="shared" ref="AP24:AP26" si="15">IF(AO24/AN24&gt;100%,100%,AO24/AN24)</f>
        <v>0</v>
      </c>
      <c r="AQ24" s="24"/>
    </row>
    <row r="25" spans="1:43" s="22" customFormat="1" ht="135" x14ac:dyDescent="0.25">
      <c r="A25" s="24">
        <v>7</v>
      </c>
      <c r="B25" s="21" t="s">
        <v>117</v>
      </c>
      <c r="C25" s="24" t="s">
        <v>127</v>
      </c>
      <c r="D25" s="21" t="s">
        <v>128</v>
      </c>
      <c r="E25" s="21" t="s">
        <v>95</v>
      </c>
      <c r="F25" s="21" t="s">
        <v>129</v>
      </c>
      <c r="G25" s="21" t="s">
        <v>130</v>
      </c>
      <c r="H25" s="58" t="s">
        <v>131</v>
      </c>
      <c r="I25" s="59" t="s">
        <v>48</v>
      </c>
      <c r="J25" s="21" t="s">
        <v>129</v>
      </c>
      <c r="K25" s="56">
        <v>0.25</v>
      </c>
      <c r="L25" s="56">
        <v>0.25</v>
      </c>
      <c r="M25" s="56">
        <v>0.25</v>
      </c>
      <c r="N25" s="56">
        <v>1</v>
      </c>
      <c r="O25" s="56">
        <v>1</v>
      </c>
      <c r="P25" s="21" t="s">
        <v>49</v>
      </c>
      <c r="Q25" s="55" t="s">
        <v>132</v>
      </c>
      <c r="R25" s="55" t="s">
        <v>133</v>
      </c>
      <c r="S25" s="55" t="s">
        <v>126</v>
      </c>
      <c r="T25" s="51">
        <f>K25</f>
        <v>0.25</v>
      </c>
      <c r="U25" s="24"/>
      <c r="V25" s="16">
        <f t="shared" si="11"/>
        <v>0</v>
      </c>
      <c r="W25" s="24"/>
      <c r="X25" s="24"/>
      <c r="Y25" s="51">
        <f>L25</f>
        <v>0.25</v>
      </c>
      <c r="Z25" s="24"/>
      <c r="AA25" s="16">
        <f t="shared" si="12"/>
        <v>0</v>
      </c>
      <c r="AB25" s="24"/>
      <c r="AC25" s="24"/>
      <c r="AD25" s="51">
        <f>M25</f>
        <v>0.25</v>
      </c>
      <c r="AE25" s="24"/>
      <c r="AF25" s="16">
        <f t="shared" si="13"/>
        <v>0</v>
      </c>
      <c r="AG25" s="24"/>
      <c r="AH25" s="24"/>
      <c r="AI25" s="51">
        <f>N25</f>
        <v>1</v>
      </c>
      <c r="AJ25" s="24"/>
      <c r="AK25" s="16">
        <f t="shared" si="14"/>
        <v>0</v>
      </c>
      <c r="AL25" s="24"/>
      <c r="AM25" s="24"/>
      <c r="AN25" s="51">
        <f>O25</f>
        <v>1</v>
      </c>
      <c r="AO25" s="24"/>
      <c r="AP25" s="16">
        <f t="shared" si="15"/>
        <v>0</v>
      </c>
      <c r="AQ25" s="24"/>
    </row>
    <row r="26" spans="1:43" s="22" customFormat="1" ht="120" x14ac:dyDescent="0.25">
      <c r="A26" s="24">
        <v>7</v>
      </c>
      <c r="B26" s="21" t="s">
        <v>117</v>
      </c>
      <c r="C26" s="24" t="s">
        <v>134</v>
      </c>
      <c r="D26" s="21" t="s">
        <v>135</v>
      </c>
      <c r="E26" s="21" t="s">
        <v>95</v>
      </c>
      <c r="F26" s="21" t="s">
        <v>136</v>
      </c>
      <c r="G26" s="21" t="s">
        <v>137</v>
      </c>
      <c r="H26" s="24" t="s">
        <v>47</v>
      </c>
      <c r="I26" s="59" t="s">
        <v>48</v>
      </c>
      <c r="J26" s="21" t="s">
        <v>136</v>
      </c>
      <c r="K26" s="57">
        <v>0</v>
      </c>
      <c r="L26" s="57">
        <v>1</v>
      </c>
      <c r="M26" s="57">
        <v>1</v>
      </c>
      <c r="N26" s="57">
        <v>0</v>
      </c>
      <c r="O26" s="57">
        <v>2</v>
      </c>
      <c r="P26" s="21" t="s">
        <v>49</v>
      </c>
      <c r="Q26" s="21" t="s">
        <v>138</v>
      </c>
      <c r="R26" s="21" t="s">
        <v>138</v>
      </c>
      <c r="S26" s="21" t="s">
        <v>139</v>
      </c>
      <c r="T26" s="29">
        <f>K26</f>
        <v>0</v>
      </c>
      <c r="U26" s="24"/>
      <c r="V26" s="16" t="e">
        <f t="shared" si="11"/>
        <v>#DIV/0!</v>
      </c>
      <c r="W26" s="24"/>
      <c r="X26" s="24"/>
      <c r="Y26" s="29">
        <f>L26</f>
        <v>1</v>
      </c>
      <c r="Z26" s="24"/>
      <c r="AA26" s="16">
        <f t="shared" si="12"/>
        <v>0</v>
      </c>
      <c r="AB26" s="24"/>
      <c r="AC26" s="24"/>
      <c r="AD26" s="29">
        <f>M26</f>
        <v>1</v>
      </c>
      <c r="AE26" s="24"/>
      <c r="AF26" s="16">
        <f t="shared" si="13"/>
        <v>0</v>
      </c>
      <c r="AG26" s="24"/>
      <c r="AH26" s="24"/>
      <c r="AI26" s="29">
        <f>N26</f>
        <v>0</v>
      </c>
      <c r="AJ26" s="24"/>
      <c r="AK26" s="16" t="e">
        <f t="shared" si="14"/>
        <v>#DIV/0!</v>
      </c>
      <c r="AL26" s="24"/>
      <c r="AM26" s="24"/>
      <c r="AN26" s="16">
        <f>O26</f>
        <v>2</v>
      </c>
      <c r="AO26" s="24"/>
      <c r="AP26" s="16">
        <f t="shared" si="15"/>
        <v>0</v>
      </c>
      <c r="AQ26" s="24"/>
    </row>
    <row r="27" spans="1:43" s="5" customFormat="1" ht="15.75" x14ac:dyDescent="0.25">
      <c r="A27" s="9"/>
      <c r="B27" s="9"/>
      <c r="C27" s="9"/>
      <c r="D27" s="10" t="s">
        <v>92</v>
      </c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  <c r="P27" s="10"/>
      <c r="Q27" s="9"/>
      <c r="R27" s="9"/>
      <c r="S27" s="9"/>
      <c r="T27" s="38"/>
      <c r="U27" s="38"/>
      <c r="V27" s="39" t="e">
        <f>AVERAGE(V24:V26)*20%</f>
        <v>#VALUE!</v>
      </c>
      <c r="W27" s="37"/>
      <c r="X27" s="37"/>
      <c r="Y27" s="38"/>
      <c r="Z27" s="38"/>
      <c r="AA27" s="39">
        <f>AVERAGE(AA24:AA26)*20%</f>
        <v>0</v>
      </c>
      <c r="AB27" s="37"/>
      <c r="AC27" s="37"/>
      <c r="AD27" s="38"/>
      <c r="AE27" s="38"/>
      <c r="AF27" s="39" t="e">
        <f>AVERAGE(AF24:AF26)*20%</f>
        <v>#VALUE!</v>
      </c>
      <c r="AG27" s="37"/>
      <c r="AH27" s="37"/>
      <c r="AI27" s="38"/>
      <c r="AJ27" s="38"/>
      <c r="AK27" s="39" t="e">
        <f>AVERAGE(AK24:AK26)*20%</f>
        <v>#DIV/0!</v>
      </c>
      <c r="AL27" s="37"/>
      <c r="AM27" s="37"/>
      <c r="AN27" s="38"/>
      <c r="AO27" s="38"/>
      <c r="AP27" s="39">
        <f>AVERAGE(AP24:AP26)*20%</f>
        <v>0</v>
      </c>
      <c r="AQ27" s="37"/>
    </row>
    <row r="28" spans="1:43" s="8" customFormat="1" ht="18.75" x14ac:dyDescent="0.3">
      <c r="A28" s="6"/>
      <c r="B28" s="6"/>
      <c r="C28" s="6"/>
      <c r="D28" s="7" t="s">
        <v>93</v>
      </c>
      <c r="E28" s="6"/>
      <c r="F28" s="6"/>
      <c r="G28" s="6"/>
      <c r="H28" s="6"/>
      <c r="I28" s="6"/>
      <c r="J28" s="6"/>
      <c r="K28" s="34"/>
      <c r="L28" s="34"/>
      <c r="M28" s="34"/>
      <c r="N28" s="34"/>
      <c r="O28" s="34"/>
      <c r="P28" s="6"/>
      <c r="Q28" s="6"/>
      <c r="R28" s="6"/>
      <c r="S28" s="6"/>
      <c r="T28" s="40"/>
      <c r="U28" s="40"/>
      <c r="V28" s="41" t="e">
        <f>V23+V27</f>
        <v>#VALUE!</v>
      </c>
      <c r="W28" s="42"/>
      <c r="X28" s="42"/>
      <c r="Y28" s="40"/>
      <c r="Z28" s="40"/>
      <c r="AA28" s="41">
        <f>AA23+AA27</f>
        <v>0</v>
      </c>
      <c r="AB28" s="42"/>
      <c r="AC28" s="42"/>
      <c r="AD28" s="40"/>
      <c r="AE28" s="40"/>
      <c r="AF28" s="41" t="e">
        <f>AF23+AF27</f>
        <v>#VALUE!</v>
      </c>
      <c r="AG28" s="42"/>
      <c r="AH28" s="42"/>
      <c r="AI28" s="40"/>
      <c r="AJ28" s="40"/>
      <c r="AK28" s="41" t="e">
        <f>AK23+AK27</f>
        <v>#DIV/0!</v>
      </c>
      <c r="AL28" s="42"/>
      <c r="AM28" s="42"/>
      <c r="AN28" s="40"/>
      <c r="AO28" s="40"/>
      <c r="AP28" s="41">
        <f>AP23+AP27</f>
        <v>0</v>
      </c>
      <c r="AQ28" s="42"/>
    </row>
  </sheetData>
  <mergeCells count="19">
    <mergeCell ref="AN10:AQ11"/>
    <mergeCell ref="A10:B11"/>
    <mergeCell ref="A1:J1"/>
    <mergeCell ref="C10:E11"/>
    <mergeCell ref="A2:J2"/>
    <mergeCell ref="A4:B8"/>
    <mergeCell ref="C4:D8"/>
    <mergeCell ref="Q10:S11"/>
    <mergeCell ref="E4:J4"/>
    <mergeCell ref="G5:J5"/>
    <mergeCell ref="G6:J6"/>
    <mergeCell ref="G7:J7"/>
    <mergeCell ref="G8:J8"/>
    <mergeCell ref="F10:P11"/>
    <mergeCell ref="K1:O1"/>
    <mergeCell ref="T10:X11"/>
    <mergeCell ref="Y10:AC11"/>
    <mergeCell ref="AD10:AH11"/>
    <mergeCell ref="AI10:AM11"/>
  </mergeCells>
  <phoneticPr fontId="14" type="noConversion"/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ignoredErrors>
    <ignoredError sqref="C15" numberStoredAsText="1"/>
    <ignoredError sqref="O19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E1 E10:E11 E13:E23 E27:E1048576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opLeftCell="A16"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44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2022-11-18T15:01:26Z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