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\Documents\oficina\formulacion planes 2021\planes definitivos version 1\nivel central\"/>
    </mc:Choice>
  </mc:AlternateContent>
  <xr:revisionPtr revIDLastSave="0" documentId="13_ncr:1_{68E3CBB0-592A-4EC1-8120-A00AC15C42A4}" xr6:coauthVersionLast="45" xr6:coauthVersionMax="45" xr10:uidLastSave="{00000000-0000-0000-0000-000000000000}"/>
  <bookViews>
    <workbookView xWindow="-110" yWindow="-110" windowWidth="19420" windowHeight="10420" xr2:uid="{7605A006-0B4E-4714-AC32-1788F7E197A2}"/>
  </bookViews>
  <sheets>
    <sheet name="COMUNICACION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0" i="1" l="1"/>
  <c r="AI20" i="1"/>
  <c r="AH20" i="1"/>
  <c r="AD20" i="1"/>
  <c r="Y20" i="1"/>
  <c r="R20" i="1"/>
  <c r="AS19" i="1"/>
  <c r="AS20" i="1" s="1"/>
  <c r="AR19" i="1"/>
  <c r="AM19" i="1"/>
  <c r="AH19" i="1"/>
  <c r="AC19" i="1"/>
  <c r="X19" i="1"/>
  <c r="X20" i="1" s="1"/>
  <c r="F19" i="1"/>
  <c r="AS18" i="1"/>
  <c r="AR18" i="1"/>
  <c r="AR20" i="1" s="1"/>
  <c r="AM18" i="1"/>
  <c r="AM20" i="1" s="1"/>
  <c r="AH18" i="1"/>
  <c r="AC18" i="1"/>
  <c r="X18" i="1"/>
  <c r="F18" i="1"/>
  <c r="AS17" i="1"/>
  <c r="AR17" i="1"/>
  <c r="AM17" i="1"/>
  <c r="AH17" i="1"/>
  <c r="AC17" i="1"/>
  <c r="X17" i="1"/>
  <c r="F17" i="1"/>
  <c r="AN16" i="1"/>
  <c r="AI16" i="1"/>
  <c r="AD16" i="1"/>
  <c r="Y16" i="1"/>
  <c r="F16" i="1"/>
  <c r="AS15" i="1"/>
  <c r="AM15" i="1"/>
  <c r="AH15" i="1"/>
  <c r="AC15" i="1"/>
  <c r="X15" i="1"/>
  <c r="R15" i="1"/>
  <c r="AR15" i="1" s="1"/>
  <c r="AS14" i="1"/>
  <c r="AS16" i="1" s="1"/>
  <c r="AM14" i="1"/>
  <c r="AH14" i="1"/>
  <c r="AC14" i="1"/>
  <c r="X14" i="1"/>
  <c r="R14" i="1"/>
  <c r="AR14" i="1" s="1"/>
  <c r="F20" i="1" l="1"/>
  <c r="F21" i="1" s="1"/>
  <c r="AC20" i="1"/>
  <c r="AH21" i="1"/>
  <c r="AC21" i="1"/>
  <c r="R21" i="1"/>
  <c r="AI21" i="1"/>
  <c r="Y21" i="1"/>
  <c r="AN21" i="1"/>
  <c r="AS21" i="1"/>
  <c r="AM21" i="1"/>
  <c r="X21" i="1"/>
  <c r="AD21" i="1"/>
  <c r="AR21" i="1"/>
</calcChain>
</file>

<file path=xl/sharedStrings.xml><?xml version="1.0" encoding="utf-8"?>
<sst xmlns="http://schemas.openxmlformats.org/spreadsheetml/2006/main" count="144" uniqueCount="107">
  <si>
    <t>VIGENCIA DE LA PLANEACIÓN 2021</t>
  </si>
  <si>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</si>
  <si>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</si>
  <si>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</si>
  <si>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</si>
  <si>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</si>
  <si>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</si>
  <si>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</si>
  <si>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PROGRAMACIÓN DE LA VIGENCIA</t>
  </si>
  <si>
    <t>INDICADOR</t>
  </si>
  <si>
    <t>SEGUIMIENTO PLANES DE GESTIÓN DE LA ALCALDÍA LOCAL</t>
  </si>
  <si>
    <t>SEGUIMIENTO PLAN GESTIÓN PROCESOS ALCALDÍA LOCAL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</si>
  <si>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</si>
  <si>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</si>
  <si>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</si>
  <si>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</si>
  <si>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</si>
  <si>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FÓRMULA DEL INDICADOR</t>
  </si>
  <si>
    <t>No OE</t>
  </si>
  <si>
    <t>OBJETIVO ESTRATÉGICO</t>
  </si>
  <si>
    <t>MAGNITUD DE LA META</t>
  </si>
  <si>
    <t>No. Meta</t>
  </si>
  <si>
    <t>META PLAN DE GESTIÓN VIGENCIA</t>
  </si>
  <si>
    <t>PONDERACIÓN DE LA META</t>
  </si>
  <si>
    <t>TIPO DE META</t>
  </si>
  <si>
    <t>NOMBRE DEL INDICADOR</t>
  </si>
  <si>
    <t>Numerador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</si>
  <si>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</si>
  <si>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</si>
  <si>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</si>
  <si>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</si>
  <si>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</si>
  <si>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</si>
  <si>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</si>
  <si>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</si>
  <si>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</si>
  <si>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</si>
  <si>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</si>
  <si>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ACTIVIDAD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</si>
  <si>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</si>
  <si>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</si>
  <si>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</si>
  <si>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</si>
  <si>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</si>
  <si>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</si>
  <si>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</si>
  <si>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</si>
  <si>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</si>
  <si>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</si>
  <si>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</si>
  <si>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 xml:space="preserve">Estrategia de comunicación externa </t>
  </si>
  <si>
    <t xml:space="preserve">número de Estrategias de comunicación externa implementadas. </t>
  </si>
  <si>
    <t>Creciente</t>
  </si>
  <si>
    <t>Estrategia de comunicación</t>
  </si>
  <si>
    <t>Eficacia</t>
  </si>
  <si>
    <t>Informe de la estrategia de comunicación externa</t>
  </si>
  <si>
    <t xml:space="preserve">Canales institucionales externos </t>
  </si>
  <si>
    <t xml:space="preserve">Equipo de Comunicación Externa </t>
  </si>
  <si>
    <t>Reporte trimestral del Plan de Gestión del Proceso</t>
  </si>
  <si>
    <t>Retadora (Mejora)</t>
  </si>
  <si>
    <t>Estrategia de comunicación interna</t>
  </si>
  <si>
    <t xml:space="preserve">número de Estrategias de comunicación interna implementadas. </t>
  </si>
  <si>
    <t>Informe de la estrategia de comunicación interna</t>
  </si>
  <si>
    <t>Canales institucionales internos</t>
  </si>
  <si>
    <t>Equipo de Comunicación Interna</t>
  </si>
  <si>
    <t>Total metas procesos Alcaldía local (80%)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</si>
  <si>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</si>
  <si>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</si>
  <si>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parámetros establecidos en la herramienta construida por la OAP</t>
  </si>
  <si>
    <t>Sostenibilidad del sistema de gestión</t>
  </si>
  <si>
    <t># de criterios ambientales cumplidos</t>
  </si>
  <si>
    <t>Total de criterios ambientales establecidos</t>
  </si>
  <si>
    <t>Constante</t>
  </si>
  <si>
    <t>Porcentaje de buenas prácticas ambientales implementadas</t>
  </si>
  <si>
    <t>No programada</t>
  </si>
  <si>
    <t>EFICACIA</t>
  </si>
  <si>
    <t>Herramienta Oficina Asesora de Planeación</t>
  </si>
  <si>
    <t>Listas de chequeo al cumplimiento de criterios ambientales remitidos por la OAP</t>
  </si>
  <si>
    <t>T2</t>
  </si>
  <si>
    <t>Actualización documental</t>
  </si>
  <si>
    <t># de documentos actualizados del proceso</t>
  </si>
  <si>
    <t># de documentos programados a actualizar en el plan de trabajo)*100</t>
  </si>
  <si>
    <t>suma</t>
  </si>
  <si>
    <t xml:space="preserve">Documentos con actualización en el LMD </t>
  </si>
  <si>
    <t xml:space="preserve">Casos Hola de actualización generados
Listado Maestro de Documentos 
Matiz </t>
  </si>
  <si>
    <t>T3</t>
  </si>
  <si>
    <t>Participar del 100% de las capacitaciones que se realicen en gestión de riesgos, planes de mejora, y sistema de gestión institucional</t>
  </si>
  <si>
    <t># de capacitaciones en las que se participó</t>
  </si>
  <si>
    <t># de capacitaciones convocadas)*100</t>
  </si>
  <si>
    <t>Capacitaciones realizadas</t>
  </si>
  <si>
    <t>No  programada</t>
  </si>
  <si>
    <t>Registros de participación</t>
  </si>
  <si>
    <t>Listado de asistencia
Video de la reunión
Presentación</t>
  </si>
  <si>
    <t>Carpeta compartida de registros de asistencia  - OAP</t>
  </si>
  <si>
    <t>Total metas transversales (20%)</t>
  </si>
  <si>
    <t xml:space="preserve">Total plan de gestión </t>
  </si>
  <si>
    <t>Oficina Asesora de Comunicaciones</t>
  </si>
  <si>
    <t>PROCESO
COMUNICACIÓN ESTRATÉGICA</t>
  </si>
  <si>
    <r>
      <rPr>
        <b/>
        <sz val="11"/>
        <rFont val="Calibri Light"/>
        <family val="2"/>
        <scheme val="major"/>
      </rPr>
      <t xml:space="preserve">Código Formato: </t>
    </r>
    <r>
      <rPr>
        <sz val="11"/>
        <rFont val="Calibri Light"/>
        <family val="2"/>
        <scheme val="major"/>
      </rPr>
      <t xml:space="preserve">PLE-PIN-F017
</t>
    </r>
    <r>
      <rPr>
        <b/>
        <sz val="11"/>
        <rFont val="Calibri Light"/>
        <family val="2"/>
        <scheme val="major"/>
      </rPr>
      <t xml:space="preserve">Versión: </t>
    </r>
    <r>
      <rPr>
        <sz val="11"/>
        <rFont val="Calibri Light"/>
        <family val="2"/>
        <scheme val="major"/>
      </rPr>
      <t xml:space="preserve">4
</t>
    </r>
    <r>
      <rPr>
        <b/>
        <sz val="11"/>
        <rFont val="Calibri Light"/>
        <family val="2"/>
        <scheme val="major"/>
      </rPr>
      <t xml:space="preserve">Vigencia desde: </t>
    </r>
    <r>
      <rPr>
        <sz val="11"/>
        <rFont val="Calibri Light"/>
        <family val="2"/>
        <scheme val="major"/>
      </rPr>
      <t xml:space="preserve">26 de enero de 2021
</t>
    </r>
    <r>
      <rPr>
        <b/>
        <sz val="11"/>
        <rFont val="Calibri Light"/>
        <family val="2"/>
        <scheme val="major"/>
      </rPr>
      <t xml:space="preserve">Caso HOLA: </t>
    </r>
    <r>
      <rPr>
        <sz val="11"/>
        <rFont val="Calibri Light"/>
        <family val="2"/>
        <scheme val="major"/>
      </rPr>
      <t>151110</t>
    </r>
  </si>
  <si>
    <t>Criterios ambientales</t>
  </si>
  <si>
    <t>Aplicación de la meta: dependencias del proceso.
Reporte de la meta: Oficina Asesora de Planeación</t>
  </si>
  <si>
    <t>Actualizar el 100% los documentos del proceso conforme al plan de trabajo definido.</t>
  </si>
  <si>
    <t>MATIZ publicación del Procedimiento formalizado en el MIPG</t>
  </si>
  <si>
    <t>Participación en capacitaciones</t>
  </si>
  <si>
    <t>Denominador</t>
  </si>
  <si>
    <t xml:space="preserve">Implementar el 100% de una estrategia de comunicación que permita fortalecer los diferentes canales de comunicación interna con los que cuenta la entidad y el sentido de pertenencia de servidores, contratistas y colaboradores con la organización. </t>
  </si>
  <si>
    <t xml:space="preserve">Implementar el 100% una estrategia de comunicación externa que permita visibilizar la gestión institucional de las diferentes áreas misionales de la Secretaría de Gobierno para conocimiento de la ciudadanía, a través de los diferentes canales institucionales con los que cuenta la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</si>
</sst>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left" vertical="top" wrapText="1"/>
    </xf>
    <xf numFmtId="41" fontId="3" fillId="0" borderId="1" xfId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right" vertical="top" wrapText="1"/>
    </xf>
    <xf numFmtId="9" fontId="3" fillId="0" borderId="21" xfId="0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horizontal="left" vertical="top" wrapText="1"/>
    </xf>
    <xf numFmtId="9" fontId="3" fillId="0" borderId="19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9" fontId="3" fillId="0" borderId="10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2" borderId="28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6" fillId="2" borderId="29" xfId="0" applyFont="1" applyFill="1" applyBorder="1"/>
    <xf numFmtId="9" fontId="6" fillId="2" borderId="29" xfId="2" applyFont="1" applyFill="1" applyBorder="1" applyAlignment="1">
      <alignment wrapText="1"/>
    </xf>
    <xf numFmtId="9" fontId="6" fillId="2" borderId="29" xfId="2" applyFont="1" applyFill="1" applyBorder="1" applyAlignment="1">
      <alignment horizontal="right" wrapText="1"/>
    </xf>
    <xf numFmtId="9" fontId="6" fillId="2" borderId="30" xfId="2" applyFont="1" applyFill="1" applyBorder="1" applyAlignment="1">
      <alignment horizontal="right" wrapText="1"/>
    </xf>
    <xf numFmtId="0" fontId="5" fillId="2" borderId="30" xfId="0" applyFont="1" applyFill="1" applyBorder="1" applyAlignment="1">
      <alignment wrapText="1"/>
    </xf>
    <xf numFmtId="9" fontId="6" fillId="2" borderId="28" xfId="2" applyFont="1" applyFill="1" applyBorder="1" applyAlignment="1">
      <alignment wrapText="1"/>
    </xf>
    <xf numFmtId="9" fontId="6" fillId="2" borderId="28" xfId="2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0" fontId="7" fillId="0" borderId="31" xfId="0" applyFont="1" applyBorder="1" applyAlignment="1">
      <alignment horizontal="left" vertical="top" wrapText="1"/>
    </xf>
    <xf numFmtId="9" fontId="7" fillId="0" borderId="31" xfId="0" applyNumberFormat="1" applyFont="1" applyBorder="1" applyAlignment="1">
      <alignment horizontal="left" vertical="top" wrapText="1"/>
    </xf>
    <xf numFmtId="9" fontId="7" fillId="0" borderId="31" xfId="2" applyFont="1" applyBorder="1" applyAlignment="1">
      <alignment horizontal="right" vertical="top" wrapText="1"/>
    </xf>
    <xf numFmtId="0" fontId="7" fillId="9" borderId="31" xfId="0" applyFont="1" applyFill="1" applyBorder="1" applyAlignment="1" applyProtection="1">
      <alignment horizontal="left" vertical="top" wrapText="1"/>
      <protection locked="0"/>
    </xf>
    <xf numFmtId="9" fontId="7" fillId="9" borderId="31" xfId="0" applyNumberFormat="1" applyFont="1" applyFill="1" applyBorder="1" applyAlignment="1" applyProtection="1">
      <alignment horizontal="right" vertical="top" wrapText="1"/>
      <protection locked="0"/>
    </xf>
    <xf numFmtId="0" fontId="7" fillId="0" borderId="7" xfId="0" applyFont="1" applyBorder="1" applyAlignment="1">
      <alignment horizontal="left" vertical="top" wrapText="1"/>
    </xf>
    <xf numFmtId="9" fontId="7" fillId="0" borderId="10" xfId="2" applyFont="1" applyBorder="1" applyAlignment="1">
      <alignment horizontal="righ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9" fontId="7" fillId="0" borderId="10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top" wrapText="1"/>
    </xf>
    <xf numFmtId="9" fontId="7" fillId="0" borderId="1" xfId="0" applyNumberFormat="1" applyFont="1" applyBorder="1" applyAlignment="1">
      <alignment horizontal="left" vertical="top" wrapText="1"/>
    </xf>
    <xf numFmtId="9" fontId="7" fillId="0" borderId="1" xfId="2" applyFont="1" applyBorder="1" applyAlignment="1">
      <alignment horizontal="right" vertical="top" wrapText="1"/>
    </xf>
    <xf numFmtId="0" fontId="7" fillId="9" borderId="1" xfId="0" applyFont="1" applyFill="1" applyBorder="1" applyAlignment="1">
      <alignment horizontal="left" vertical="top" wrapText="1"/>
    </xf>
    <xf numFmtId="9" fontId="7" fillId="9" borderId="1" xfId="2" applyFont="1" applyFill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9" fontId="7" fillId="0" borderId="19" xfId="2" applyFont="1" applyBorder="1" applyAlignment="1">
      <alignment horizontal="right" vertical="top" wrapText="1"/>
    </xf>
    <xf numFmtId="0" fontId="7" fillId="0" borderId="21" xfId="0" applyFont="1" applyBorder="1" applyAlignment="1">
      <alignment horizontal="left" vertical="top" wrapText="1"/>
    </xf>
    <xf numFmtId="9" fontId="7" fillId="0" borderId="19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8" fillId="2" borderId="1" xfId="2" applyFont="1" applyFill="1" applyBorder="1" applyAlignment="1">
      <alignment wrapText="1"/>
    </xf>
    <xf numFmtId="9" fontId="8" fillId="2" borderId="1" xfId="0" applyNumberFormat="1" applyFont="1" applyFill="1" applyBorder="1" applyAlignment="1">
      <alignment horizontal="right" wrapText="1"/>
    </xf>
    <xf numFmtId="0" fontId="5" fillId="2" borderId="17" xfId="0" applyFont="1" applyFill="1" applyBorder="1" applyAlignment="1">
      <alignment wrapText="1"/>
    </xf>
    <xf numFmtId="9" fontId="8" fillId="2" borderId="19" xfId="0" applyNumberFormat="1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0" fontId="5" fillId="2" borderId="21" xfId="0" applyFont="1" applyFill="1" applyBorder="1" applyAlignment="1">
      <alignment wrapText="1"/>
    </xf>
    <xf numFmtId="9" fontId="8" fillId="2" borderId="19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2" applyFont="1" applyFill="1" applyBorder="1" applyAlignment="1">
      <alignment wrapText="1"/>
    </xf>
    <xf numFmtId="9" fontId="9" fillId="3" borderId="1" xfId="2" applyFont="1" applyFill="1" applyBorder="1" applyAlignment="1">
      <alignment horizontal="right" wrapText="1"/>
    </xf>
    <xf numFmtId="0" fontId="9" fillId="3" borderId="17" xfId="0" applyFont="1" applyFill="1" applyBorder="1" applyAlignment="1">
      <alignment wrapText="1"/>
    </xf>
    <xf numFmtId="9" fontId="9" fillId="3" borderId="28" xfId="2" applyFont="1" applyFill="1" applyBorder="1" applyAlignment="1">
      <alignment wrapText="1"/>
    </xf>
    <xf numFmtId="9" fontId="9" fillId="3" borderId="29" xfId="2" applyFont="1" applyFill="1" applyBorder="1" applyAlignment="1">
      <alignment wrapText="1"/>
    </xf>
    <xf numFmtId="0" fontId="9" fillId="3" borderId="29" xfId="0" applyFont="1" applyFill="1" applyBorder="1" applyAlignment="1">
      <alignment wrapText="1"/>
    </xf>
    <xf numFmtId="0" fontId="9" fillId="3" borderId="30" xfId="0" applyFont="1" applyFill="1" applyBorder="1" applyAlignment="1">
      <alignment wrapText="1"/>
    </xf>
    <xf numFmtId="9" fontId="9" fillId="3" borderId="28" xfId="2" applyFont="1" applyFill="1" applyBorder="1" applyAlignment="1">
      <alignment horizontal="right" wrapText="1"/>
    </xf>
    <xf numFmtId="9" fontId="9" fillId="3" borderId="29" xfId="2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right" vertical="top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031D11-1398-4B86-8338-D95A71B080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543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2E61-34A2-4D4F-B42A-89C7976CDFA5}">
  <dimension ref="A1:AU21"/>
  <sheetViews>
    <sheetView tabSelected="1" topLeftCell="G13" zoomScale="85" zoomScaleNormal="85" workbookViewId="0">
      <selection activeCell="S15" sqref="S15"/>
    </sheetView>
  </sheetViews>
  <sheetFormatPr baseColWidth="10" defaultColWidth="10.81640625" defaultRowHeight="14.5" x14ac:dyDescent="0.35"/>
  <cols>
    <col min="1" max="1" width="4.1796875" style="1" customWidth="1"/>
    <col min="2" max="2" width="25.54296875" style="1" customWidth="1"/>
    <col min="3" max="3" width="12.26953125" style="1" customWidth="1"/>
    <col min="4" max="4" width="5.81640625" style="1" customWidth="1"/>
    <col min="5" max="5" width="44.26953125" style="1" bestFit="1" customWidth="1"/>
    <col min="6" max="6" width="15.54296875" style="1" customWidth="1"/>
    <col min="7" max="7" width="11.453125" style="1" customWidth="1"/>
    <col min="8" max="8" width="15.81640625" style="1" customWidth="1"/>
    <col min="9" max="10" width="19.1796875" style="1" customWidth="1"/>
    <col min="11" max="11" width="8.1796875" style="1" customWidth="1"/>
    <col min="12" max="12" width="18.453125" style="1" customWidth="1"/>
    <col min="13" max="13" width="15.81640625" style="1" customWidth="1"/>
    <col min="14" max="17" width="11.7265625" style="1" customWidth="1"/>
    <col min="18" max="18" width="17.453125" style="1" customWidth="1"/>
    <col min="19" max="23" width="17.81640625" style="1" customWidth="1"/>
    <col min="24" max="45" width="16.54296875" style="1" customWidth="1"/>
    <col min="46" max="46" width="21.54296875" style="1" customWidth="1"/>
    <col min="47" max="47" width="25.54296875" style="1" customWidth="1"/>
    <col min="48" max="16384" width="10.81640625" style="1"/>
  </cols>
  <sheetData>
    <row r="1" spans="1:47" ht="70.5" customHeight="1" x14ac:dyDescent="0.35">
      <c r="A1" s="132" t="s">
        <v>97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4" t="s">
        <v>98</v>
      </c>
      <c r="O1" s="134"/>
      <c r="P1" s="134"/>
      <c r="Q1" s="134"/>
      <c r="R1" s="134"/>
    </row>
    <row r="2" spans="1:47" s="2" customFormat="1" ht="23.5" customHeight="1" x14ac:dyDescent="0.35">
      <c r="A2" s="135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47" ht="15" x14ac:dyDescent="0.4">
      <c r="A3" s="137"/>
      <c r="B3" s="137"/>
      <c r="C3" s="137"/>
      <c r="D3" s="137"/>
      <c r="E3" s="138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47" ht="29.15" customHeight="1" x14ac:dyDescent="0.35">
      <c r="A4" s="139" t="s">
        <v>1</v>
      </c>
      <c r="B4" s="139"/>
      <c r="C4" s="140" t="s">
        <v>96</v>
      </c>
      <c r="D4" s="141"/>
      <c r="E4" s="142"/>
      <c r="F4" s="137"/>
      <c r="G4" s="139" t="s">
        <v>2</v>
      </c>
      <c r="H4" s="139"/>
      <c r="I4" s="139"/>
      <c r="J4" s="139"/>
      <c r="K4" s="139"/>
      <c r="L4" s="139"/>
      <c r="M4" s="139"/>
      <c r="N4" s="137"/>
      <c r="O4" s="137"/>
      <c r="P4" s="137"/>
      <c r="Q4" s="137"/>
      <c r="R4" s="137"/>
    </row>
    <row r="5" spans="1:47" ht="14.5" customHeight="1" x14ac:dyDescent="0.35">
      <c r="A5" s="139"/>
      <c r="B5" s="139"/>
      <c r="C5" s="135"/>
      <c r="D5" s="136"/>
      <c r="E5" s="143"/>
      <c r="F5" s="137"/>
      <c r="G5" s="144" t="s">
        <v>3</v>
      </c>
      <c r="H5" s="144" t="s">
        <v>4</v>
      </c>
      <c r="I5" s="149" t="s">
        <v>5</v>
      </c>
      <c r="J5" s="150"/>
      <c r="K5" s="150"/>
      <c r="L5" s="150"/>
      <c r="M5" s="151"/>
      <c r="N5" s="137"/>
      <c r="O5" s="137"/>
      <c r="P5" s="137"/>
      <c r="Q5" s="137"/>
      <c r="R5" s="137"/>
    </row>
    <row r="6" spans="1:47" ht="14.5" customHeight="1" x14ac:dyDescent="0.35">
      <c r="A6" s="139"/>
      <c r="B6" s="139"/>
      <c r="C6" s="135"/>
      <c r="D6" s="136"/>
      <c r="E6" s="143"/>
      <c r="F6" s="137"/>
      <c r="G6" s="155">
        <v>1</v>
      </c>
      <c r="H6" s="145"/>
      <c r="I6" s="152" t="s">
        <v>6</v>
      </c>
      <c r="J6" s="153"/>
      <c r="K6" s="153"/>
      <c r="L6" s="153"/>
      <c r="M6" s="154"/>
      <c r="N6" s="137"/>
      <c r="O6" s="137"/>
      <c r="P6" s="137"/>
      <c r="Q6" s="137"/>
      <c r="R6" s="137"/>
    </row>
    <row r="7" spans="1:47" x14ac:dyDescent="0.35">
      <c r="A7" s="139"/>
      <c r="B7" s="139"/>
      <c r="C7" s="135"/>
      <c r="D7" s="136"/>
      <c r="E7" s="143"/>
      <c r="F7" s="137"/>
      <c r="G7" s="155"/>
      <c r="H7" s="145"/>
      <c r="I7" s="152"/>
      <c r="J7" s="153"/>
      <c r="K7" s="153"/>
      <c r="L7" s="153"/>
      <c r="M7" s="154"/>
      <c r="N7" s="137"/>
      <c r="O7" s="137"/>
      <c r="P7" s="137"/>
      <c r="Q7" s="137"/>
      <c r="R7" s="137"/>
    </row>
    <row r="8" spans="1:47" x14ac:dyDescent="0.35">
      <c r="A8" s="139"/>
      <c r="B8" s="139"/>
      <c r="C8" s="146"/>
      <c r="D8" s="147"/>
      <c r="E8" s="148"/>
      <c r="F8" s="137"/>
      <c r="G8" s="155"/>
      <c r="H8" s="145"/>
      <c r="I8" s="152"/>
      <c r="J8" s="153"/>
      <c r="K8" s="153"/>
      <c r="L8" s="153"/>
      <c r="M8" s="154"/>
      <c r="N8" s="137"/>
      <c r="O8" s="137"/>
      <c r="P8" s="137"/>
      <c r="Q8" s="137"/>
      <c r="R8" s="137"/>
    </row>
    <row r="9" spans="1:47" ht="15" thickBot="1" x14ac:dyDescent="0.4"/>
    <row r="10" spans="1:47" ht="14.5" customHeight="1" x14ac:dyDescent="0.35">
      <c r="A10" s="4" t="s">
        <v>7</v>
      </c>
      <c r="B10" s="5"/>
      <c r="C10" s="6" t="s"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9" t="s">
        <v>9</v>
      </c>
      <c r="T10" s="10"/>
      <c r="U10" s="10"/>
      <c r="V10" s="10"/>
      <c r="W10" s="11"/>
      <c r="X10" s="12" t="s">
        <v>10</v>
      </c>
      <c r="Y10" s="13"/>
      <c r="Z10" s="13"/>
      <c r="AA10" s="13"/>
      <c r="AB10" s="14"/>
      <c r="AC10" s="15" t="s">
        <v>10</v>
      </c>
      <c r="AD10" s="16"/>
      <c r="AE10" s="16"/>
      <c r="AF10" s="16"/>
      <c r="AG10" s="16"/>
      <c r="AH10" s="17" t="s">
        <v>10</v>
      </c>
      <c r="AI10" s="17"/>
      <c r="AJ10" s="17"/>
      <c r="AK10" s="17"/>
      <c r="AL10" s="17"/>
      <c r="AM10" s="18" t="s">
        <v>10</v>
      </c>
      <c r="AN10" s="18"/>
      <c r="AO10" s="18"/>
      <c r="AP10" s="18"/>
      <c r="AQ10" s="18"/>
      <c r="AR10" s="19" t="s">
        <v>11</v>
      </c>
      <c r="AS10" s="20"/>
      <c r="AT10" s="20"/>
      <c r="AU10" s="21"/>
    </row>
    <row r="11" spans="1:47" ht="14.5" customHeight="1" thickBot="1" x14ac:dyDescent="0.4">
      <c r="A11" s="22"/>
      <c r="B11" s="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  <c r="S11" s="26"/>
      <c r="T11" s="27"/>
      <c r="U11" s="27"/>
      <c r="V11" s="27"/>
      <c r="W11" s="28"/>
      <c r="X11" s="29" t="s">
        <v>12</v>
      </c>
      <c r="Y11" s="30"/>
      <c r="Z11" s="30"/>
      <c r="AA11" s="30"/>
      <c r="AB11" s="31"/>
      <c r="AC11" s="15" t="s">
        <v>13</v>
      </c>
      <c r="AD11" s="16"/>
      <c r="AE11" s="16"/>
      <c r="AF11" s="16"/>
      <c r="AG11" s="16"/>
      <c r="AH11" s="17" t="s">
        <v>14</v>
      </c>
      <c r="AI11" s="17"/>
      <c r="AJ11" s="17"/>
      <c r="AK11" s="17"/>
      <c r="AL11" s="17"/>
      <c r="AM11" s="18" t="s">
        <v>15</v>
      </c>
      <c r="AN11" s="18"/>
      <c r="AO11" s="18"/>
      <c r="AP11" s="18"/>
      <c r="AQ11" s="18"/>
      <c r="AR11" s="32" t="s">
        <v>16</v>
      </c>
      <c r="AS11" s="33"/>
      <c r="AT11" s="33"/>
      <c r="AU11" s="34"/>
    </row>
    <row r="12" spans="1:47" ht="14.5" customHeight="1" x14ac:dyDescent="0.35">
      <c r="A12" s="35"/>
      <c r="B12" s="36"/>
      <c r="C12" s="37"/>
      <c r="D12" s="38"/>
      <c r="E12" s="38"/>
      <c r="F12" s="38"/>
      <c r="G12" s="38"/>
      <c r="H12" s="38"/>
      <c r="I12" s="39" t="s">
        <v>17</v>
      </c>
      <c r="J12" s="39"/>
      <c r="K12" s="38"/>
      <c r="L12" s="38"/>
      <c r="M12" s="38"/>
      <c r="N12" s="38"/>
      <c r="O12" s="38"/>
      <c r="P12" s="38"/>
      <c r="Q12" s="38"/>
      <c r="R12" s="40"/>
      <c r="S12" s="41"/>
      <c r="T12" s="42"/>
      <c r="U12" s="42"/>
      <c r="V12" s="42"/>
      <c r="W12" s="43"/>
      <c r="X12" s="44"/>
      <c r="Y12" s="45"/>
      <c r="Z12" s="45"/>
      <c r="AA12" s="45"/>
      <c r="AB12" s="46"/>
      <c r="AC12" s="47"/>
      <c r="AD12" s="48"/>
      <c r="AE12" s="48"/>
      <c r="AF12" s="48"/>
      <c r="AG12" s="48"/>
      <c r="AH12" s="49"/>
      <c r="AI12" s="49"/>
      <c r="AJ12" s="49"/>
      <c r="AK12" s="49"/>
      <c r="AL12" s="49"/>
      <c r="AM12" s="50"/>
      <c r="AN12" s="50"/>
      <c r="AO12" s="50"/>
      <c r="AP12" s="50"/>
      <c r="AQ12" s="51"/>
      <c r="AR12" s="52"/>
      <c r="AS12" s="53"/>
      <c r="AT12" s="53"/>
      <c r="AU12" s="54"/>
    </row>
    <row r="13" spans="1:47" ht="58.5" thickBot="1" x14ac:dyDescent="0.4">
      <c r="A13" s="35" t="s">
        <v>18</v>
      </c>
      <c r="B13" s="36" t="s">
        <v>19</v>
      </c>
      <c r="C13" s="36" t="s">
        <v>20</v>
      </c>
      <c r="D13" s="36" t="s">
        <v>21</v>
      </c>
      <c r="E13" s="36" t="s">
        <v>22</v>
      </c>
      <c r="F13" s="36" t="s">
        <v>23</v>
      </c>
      <c r="G13" s="36" t="s">
        <v>24</v>
      </c>
      <c r="H13" s="36" t="s">
        <v>25</v>
      </c>
      <c r="I13" s="36" t="s">
        <v>26</v>
      </c>
      <c r="J13" s="36" t="s">
        <v>104</v>
      </c>
      <c r="K13" s="36" t="s">
        <v>27</v>
      </c>
      <c r="L13" s="36" t="s">
        <v>28</v>
      </c>
      <c r="M13" s="36" t="s">
        <v>29</v>
      </c>
      <c r="N13" s="36" t="s">
        <v>30</v>
      </c>
      <c r="O13" s="36" t="s">
        <v>31</v>
      </c>
      <c r="P13" s="36" t="s">
        <v>32</v>
      </c>
      <c r="Q13" s="36" t="s">
        <v>33</v>
      </c>
      <c r="R13" s="55" t="s">
        <v>34</v>
      </c>
      <c r="S13" s="41" t="s">
        <v>35</v>
      </c>
      <c r="T13" s="42" t="s">
        <v>36</v>
      </c>
      <c r="U13" s="42" t="s">
        <v>37</v>
      </c>
      <c r="V13" s="42" t="s">
        <v>38</v>
      </c>
      <c r="W13" s="43" t="s">
        <v>39</v>
      </c>
      <c r="X13" s="44" t="s">
        <v>40</v>
      </c>
      <c r="Y13" s="45" t="s">
        <v>41</v>
      </c>
      <c r="Z13" s="45" t="s">
        <v>42</v>
      </c>
      <c r="AA13" s="45" t="s">
        <v>43</v>
      </c>
      <c r="AB13" s="46" t="s">
        <v>44</v>
      </c>
      <c r="AC13" s="56" t="s">
        <v>40</v>
      </c>
      <c r="AD13" s="57" t="s">
        <v>41</v>
      </c>
      <c r="AE13" s="57" t="s">
        <v>42</v>
      </c>
      <c r="AF13" s="57" t="s">
        <v>43</v>
      </c>
      <c r="AG13" s="57" t="s">
        <v>44</v>
      </c>
      <c r="AH13" s="58" t="s">
        <v>40</v>
      </c>
      <c r="AI13" s="58" t="s">
        <v>41</v>
      </c>
      <c r="AJ13" s="58" t="s">
        <v>42</v>
      </c>
      <c r="AK13" s="58" t="s">
        <v>43</v>
      </c>
      <c r="AL13" s="58" t="s">
        <v>44</v>
      </c>
      <c r="AM13" s="59" t="s">
        <v>40</v>
      </c>
      <c r="AN13" s="59" t="s">
        <v>41</v>
      </c>
      <c r="AO13" s="59" t="s">
        <v>42</v>
      </c>
      <c r="AP13" s="59" t="s">
        <v>43</v>
      </c>
      <c r="AQ13" s="60" t="s">
        <v>44</v>
      </c>
      <c r="AR13" s="61" t="s">
        <v>40</v>
      </c>
      <c r="AS13" s="62" t="s">
        <v>45</v>
      </c>
      <c r="AT13" s="62" t="s">
        <v>46</v>
      </c>
      <c r="AU13" s="63" t="s">
        <v>47</v>
      </c>
    </row>
    <row r="14" spans="1:47" s="78" customFormat="1" ht="116" x14ac:dyDescent="0.35">
      <c r="A14" s="64">
        <v>1</v>
      </c>
      <c r="B14" s="65" t="s">
        <v>48</v>
      </c>
      <c r="C14" s="66">
        <v>1</v>
      </c>
      <c r="D14" s="67">
        <v>1</v>
      </c>
      <c r="E14" s="65" t="s">
        <v>106</v>
      </c>
      <c r="F14" s="156">
        <v>0.4</v>
      </c>
      <c r="G14" s="65" t="s">
        <v>49</v>
      </c>
      <c r="H14" s="65" t="s">
        <v>50</v>
      </c>
      <c r="I14" s="65" t="s">
        <v>51</v>
      </c>
      <c r="J14" s="65"/>
      <c r="K14" s="68">
        <v>0</v>
      </c>
      <c r="L14" s="65" t="s">
        <v>52</v>
      </c>
      <c r="M14" s="65" t="s">
        <v>53</v>
      </c>
      <c r="N14" s="69">
        <v>0.15</v>
      </c>
      <c r="O14" s="69">
        <v>0.2</v>
      </c>
      <c r="P14" s="69">
        <v>0.3</v>
      </c>
      <c r="Q14" s="69">
        <v>0.35</v>
      </c>
      <c r="R14" s="70">
        <f>C14</f>
        <v>1</v>
      </c>
      <c r="S14" s="64" t="s">
        <v>54</v>
      </c>
      <c r="T14" s="65" t="s">
        <v>55</v>
      </c>
      <c r="U14" s="65" t="s">
        <v>56</v>
      </c>
      <c r="V14" s="65" t="s">
        <v>57</v>
      </c>
      <c r="W14" s="71" t="s">
        <v>58</v>
      </c>
      <c r="X14" s="72">
        <f>N14</f>
        <v>0.15</v>
      </c>
      <c r="Y14" s="73"/>
      <c r="Z14" s="65"/>
      <c r="AA14" s="65"/>
      <c r="AB14" s="71"/>
      <c r="AC14" s="74">
        <f>O14</f>
        <v>0.2</v>
      </c>
      <c r="AD14" s="75"/>
      <c r="AE14" s="76"/>
      <c r="AF14" s="76"/>
      <c r="AG14" s="77"/>
      <c r="AH14" s="74">
        <f>P14</f>
        <v>0.3</v>
      </c>
      <c r="AI14" s="75"/>
      <c r="AJ14" s="76"/>
      <c r="AK14" s="76"/>
      <c r="AL14" s="77"/>
      <c r="AM14" s="74">
        <f>Q14</f>
        <v>0.35</v>
      </c>
      <c r="AN14" s="75"/>
      <c r="AO14" s="76"/>
      <c r="AP14" s="76"/>
      <c r="AQ14" s="77"/>
      <c r="AR14" s="74">
        <f>R14</f>
        <v>1</v>
      </c>
      <c r="AS14" s="75" t="e">
        <f>AVERAGE(Y14,AD14,AI14,AN14)</f>
        <v>#DIV/0!</v>
      </c>
      <c r="AT14" s="76"/>
      <c r="AU14" s="77"/>
    </row>
    <row r="15" spans="1:47" s="78" customFormat="1" ht="116" x14ac:dyDescent="0.35">
      <c r="A15" s="64">
        <v>1</v>
      </c>
      <c r="B15" s="65" t="s">
        <v>48</v>
      </c>
      <c r="C15" s="66">
        <v>1</v>
      </c>
      <c r="D15" s="67">
        <v>2</v>
      </c>
      <c r="E15" s="65" t="s">
        <v>105</v>
      </c>
      <c r="F15" s="156">
        <v>0.4</v>
      </c>
      <c r="G15" s="65" t="s">
        <v>59</v>
      </c>
      <c r="H15" s="65" t="s">
        <v>60</v>
      </c>
      <c r="I15" s="65" t="s">
        <v>61</v>
      </c>
      <c r="J15" s="65"/>
      <c r="K15" s="65">
        <v>0</v>
      </c>
      <c r="L15" s="65" t="s">
        <v>52</v>
      </c>
      <c r="M15" s="65" t="s">
        <v>53</v>
      </c>
      <c r="N15" s="69">
        <v>0.15</v>
      </c>
      <c r="O15" s="69">
        <v>0.2</v>
      </c>
      <c r="P15" s="69">
        <v>0.3</v>
      </c>
      <c r="Q15" s="69">
        <v>0.35</v>
      </c>
      <c r="R15" s="70">
        <f t="shared" ref="R15" si="0">C15</f>
        <v>1</v>
      </c>
      <c r="S15" s="64" t="s">
        <v>54</v>
      </c>
      <c r="T15" s="65" t="s">
        <v>62</v>
      </c>
      <c r="U15" s="65" t="s">
        <v>63</v>
      </c>
      <c r="V15" s="65" t="s">
        <v>64</v>
      </c>
      <c r="W15" s="71" t="s">
        <v>58</v>
      </c>
      <c r="X15" s="72">
        <f t="shared" ref="X15" si="1">N15</f>
        <v>0.15</v>
      </c>
      <c r="Y15" s="73"/>
      <c r="Z15" s="65"/>
      <c r="AA15" s="65"/>
      <c r="AB15" s="71"/>
      <c r="AC15" s="72">
        <f t="shared" ref="AC15:AC19" si="2">O15</f>
        <v>0.2</v>
      </c>
      <c r="AD15" s="73"/>
      <c r="AE15" s="65"/>
      <c r="AF15" s="65"/>
      <c r="AG15" s="71"/>
      <c r="AH15" s="72">
        <f t="shared" ref="AH15:AH19" si="3">P15</f>
        <v>0.3</v>
      </c>
      <c r="AI15" s="73"/>
      <c r="AJ15" s="65"/>
      <c r="AK15" s="65"/>
      <c r="AL15" s="71"/>
      <c r="AM15" s="72">
        <f t="shared" ref="AM15:AM19" si="4">Q15</f>
        <v>0.35</v>
      </c>
      <c r="AN15" s="73"/>
      <c r="AO15" s="65"/>
      <c r="AP15" s="65"/>
      <c r="AQ15" s="71"/>
      <c r="AR15" s="72">
        <f t="shared" ref="AR15:AR19" si="5">R15</f>
        <v>1</v>
      </c>
      <c r="AS15" s="73" t="e">
        <f t="shared" ref="AS15" si="6">AVERAGE(Y15,AD15,AI15,AN15)</f>
        <v>#DIV/0!</v>
      </c>
      <c r="AT15" s="65"/>
      <c r="AU15" s="71"/>
    </row>
    <row r="16" spans="1:47" s="88" customFormat="1" ht="16" thickBot="1" x14ac:dyDescent="0.4">
      <c r="A16" s="79"/>
      <c r="B16" s="80"/>
      <c r="C16" s="80"/>
      <c r="D16" s="80"/>
      <c r="E16" s="81" t="s">
        <v>65</v>
      </c>
      <c r="F16" s="82">
        <f>SUM(F14:F15)</f>
        <v>0.8</v>
      </c>
      <c r="G16" s="80"/>
      <c r="H16" s="80"/>
      <c r="I16" s="80"/>
      <c r="J16" s="80"/>
      <c r="K16" s="80"/>
      <c r="L16" s="80"/>
      <c r="M16" s="80"/>
      <c r="N16" s="83"/>
      <c r="O16" s="83"/>
      <c r="P16" s="83"/>
      <c r="Q16" s="83"/>
      <c r="R16" s="84"/>
      <c r="S16" s="79"/>
      <c r="T16" s="80"/>
      <c r="U16" s="80"/>
      <c r="V16" s="80"/>
      <c r="W16" s="85"/>
      <c r="X16" s="86"/>
      <c r="Y16" s="82" t="e">
        <f>AVERAGE(Y14:Y15)</f>
        <v>#DIV/0!</v>
      </c>
      <c r="Z16" s="80"/>
      <c r="AA16" s="80"/>
      <c r="AB16" s="85"/>
      <c r="AC16" s="86"/>
      <c r="AD16" s="82" t="e">
        <f>AVERAGE(AD14:AD15)</f>
        <v>#DIV/0!</v>
      </c>
      <c r="AE16" s="80"/>
      <c r="AF16" s="80"/>
      <c r="AG16" s="85"/>
      <c r="AH16" s="86"/>
      <c r="AI16" s="82" t="e">
        <f>AVERAGE(AI14:AI15)</f>
        <v>#DIV/0!</v>
      </c>
      <c r="AJ16" s="80"/>
      <c r="AK16" s="80"/>
      <c r="AL16" s="85"/>
      <c r="AM16" s="87"/>
      <c r="AN16" s="83" t="e">
        <f>AVERAGE(AN14:AN15)</f>
        <v>#DIV/0!</v>
      </c>
      <c r="AO16" s="80"/>
      <c r="AP16" s="80"/>
      <c r="AQ16" s="85"/>
      <c r="AR16" s="87"/>
      <c r="AS16" s="83" t="e">
        <f>AVERAGE(AS14:AS15)</f>
        <v>#DIV/0!</v>
      </c>
      <c r="AT16" s="80"/>
      <c r="AU16" s="85"/>
    </row>
    <row r="17" spans="1:47" s="100" customFormat="1" ht="101.5" x14ac:dyDescent="0.35">
      <c r="A17" s="89">
        <v>7</v>
      </c>
      <c r="B17" s="89" t="s">
        <v>66</v>
      </c>
      <c r="C17" s="90">
        <v>0.8</v>
      </c>
      <c r="D17" s="89" t="s">
        <v>67</v>
      </c>
      <c r="E17" s="89" t="s">
        <v>68</v>
      </c>
      <c r="F17" s="91">
        <f>+(0.333333333333333)*20%</f>
        <v>6.6666666666666596E-2</v>
      </c>
      <c r="G17" s="89" t="s">
        <v>69</v>
      </c>
      <c r="H17" s="89" t="s">
        <v>99</v>
      </c>
      <c r="I17" s="89" t="s">
        <v>70</v>
      </c>
      <c r="J17" s="89" t="s">
        <v>71</v>
      </c>
      <c r="K17" s="89"/>
      <c r="L17" s="89" t="s">
        <v>72</v>
      </c>
      <c r="M17" s="92" t="s">
        <v>73</v>
      </c>
      <c r="N17" s="93" t="s">
        <v>74</v>
      </c>
      <c r="O17" s="93">
        <v>0.8</v>
      </c>
      <c r="P17" s="93" t="s">
        <v>74</v>
      </c>
      <c r="Q17" s="93">
        <v>0.8</v>
      </c>
      <c r="R17" s="93">
        <v>0.8</v>
      </c>
      <c r="S17" s="89" t="s">
        <v>75</v>
      </c>
      <c r="T17" s="89" t="s">
        <v>76</v>
      </c>
      <c r="U17" s="89" t="s">
        <v>76</v>
      </c>
      <c r="V17" s="89" t="s">
        <v>100</v>
      </c>
      <c r="W17" s="94" t="s">
        <v>77</v>
      </c>
      <c r="X17" s="95" t="str">
        <f>N17</f>
        <v>No programada</v>
      </c>
      <c r="Y17" s="96"/>
      <c r="Z17" s="96"/>
      <c r="AA17" s="96"/>
      <c r="AB17" s="97"/>
      <c r="AC17" s="95">
        <f t="shared" si="2"/>
        <v>0.8</v>
      </c>
      <c r="AD17" s="96"/>
      <c r="AE17" s="96"/>
      <c r="AF17" s="96"/>
      <c r="AG17" s="97"/>
      <c r="AH17" s="98" t="str">
        <f t="shared" si="3"/>
        <v>No programada</v>
      </c>
      <c r="AI17" s="96"/>
      <c r="AJ17" s="96"/>
      <c r="AK17" s="96"/>
      <c r="AL17" s="97"/>
      <c r="AM17" s="98">
        <f t="shared" si="4"/>
        <v>0.8</v>
      </c>
      <c r="AN17" s="99"/>
      <c r="AO17" s="96"/>
      <c r="AP17" s="96"/>
      <c r="AQ17" s="97"/>
      <c r="AR17" s="98">
        <f t="shared" si="5"/>
        <v>0.8</v>
      </c>
      <c r="AS17" s="73">
        <f>SUM(AD17,AN17)</f>
        <v>0</v>
      </c>
      <c r="AT17" s="96"/>
      <c r="AU17" s="97"/>
    </row>
    <row r="18" spans="1:47" s="100" customFormat="1" ht="101.5" x14ac:dyDescent="0.35">
      <c r="A18" s="101">
        <v>7</v>
      </c>
      <c r="B18" s="101" t="s">
        <v>66</v>
      </c>
      <c r="C18" s="102">
        <v>1</v>
      </c>
      <c r="D18" s="101" t="s">
        <v>78</v>
      </c>
      <c r="E18" s="101" t="s">
        <v>101</v>
      </c>
      <c r="F18" s="103">
        <f t="shared" ref="F18:F19" si="7">+(0.333333333333333)*20%</f>
        <v>6.6666666666666596E-2</v>
      </c>
      <c r="G18" s="101" t="s">
        <v>69</v>
      </c>
      <c r="H18" s="101" t="s">
        <v>79</v>
      </c>
      <c r="I18" s="101" t="s">
        <v>80</v>
      </c>
      <c r="J18" s="101" t="s">
        <v>81</v>
      </c>
      <c r="K18" s="101"/>
      <c r="L18" s="101" t="s">
        <v>82</v>
      </c>
      <c r="M18" s="104" t="s">
        <v>83</v>
      </c>
      <c r="N18" s="105">
        <v>0.25</v>
      </c>
      <c r="O18" s="105">
        <v>0.25</v>
      </c>
      <c r="P18" s="105">
        <v>0.25</v>
      </c>
      <c r="Q18" s="105">
        <v>0.25</v>
      </c>
      <c r="R18" s="105">
        <v>1</v>
      </c>
      <c r="S18" s="101" t="s">
        <v>75</v>
      </c>
      <c r="T18" s="101" t="s">
        <v>84</v>
      </c>
      <c r="U18" s="101" t="s">
        <v>84</v>
      </c>
      <c r="V18" s="89" t="s">
        <v>100</v>
      </c>
      <c r="W18" s="106" t="s">
        <v>102</v>
      </c>
      <c r="X18" s="107">
        <f>N18</f>
        <v>0.25</v>
      </c>
      <c r="Y18" s="101"/>
      <c r="Z18" s="101"/>
      <c r="AA18" s="101"/>
      <c r="AB18" s="108"/>
      <c r="AC18" s="107">
        <f t="shared" si="2"/>
        <v>0.25</v>
      </c>
      <c r="AD18" s="101"/>
      <c r="AE18" s="101"/>
      <c r="AF18" s="101"/>
      <c r="AG18" s="108"/>
      <c r="AH18" s="109">
        <f t="shared" si="3"/>
        <v>0.25</v>
      </c>
      <c r="AI18" s="101"/>
      <c r="AJ18" s="101"/>
      <c r="AK18" s="101"/>
      <c r="AL18" s="108"/>
      <c r="AM18" s="109">
        <f t="shared" si="4"/>
        <v>0.25</v>
      </c>
      <c r="AN18" s="110"/>
      <c r="AO18" s="101"/>
      <c r="AP18" s="101"/>
      <c r="AQ18" s="108"/>
      <c r="AR18" s="109">
        <f t="shared" si="5"/>
        <v>1</v>
      </c>
      <c r="AS18" s="73">
        <f t="shared" ref="AS18" si="8">SUM(Y18,AD18,AI18,AN18)</f>
        <v>0</v>
      </c>
      <c r="AT18" s="101"/>
      <c r="AU18" s="108"/>
    </row>
    <row r="19" spans="1:47" s="100" customFormat="1" ht="101.5" x14ac:dyDescent="0.35">
      <c r="A19" s="101">
        <v>7</v>
      </c>
      <c r="B19" s="101" t="s">
        <v>66</v>
      </c>
      <c r="C19" s="102">
        <v>1</v>
      </c>
      <c r="D19" s="101" t="s">
        <v>85</v>
      </c>
      <c r="E19" s="101" t="s">
        <v>86</v>
      </c>
      <c r="F19" s="103">
        <f t="shared" si="7"/>
        <v>6.6666666666666596E-2</v>
      </c>
      <c r="G19" s="101" t="s">
        <v>69</v>
      </c>
      <c r="H19" s="101" t="s">
        <v>103</v>
      </c>
      <c r="I19" s="101" t="s">
        <v>87</v>
      </c>
      <c r="J19" s="101" t="s">
        <v>88</v>
      </c>
      <c r="K19" s="101"/>
      <c r="L19" s="101" t="s">
        <v>82</v>
      </c>
      <c r="M19" s="104" t="s">
        <v>89</v>
      </c>
      <c r="N19" s="105" t="s">
        <v>74</v>
      </c>
      <c r="O19" s="105">
        <v>1</v>
      </c>
      <c r="P19" s="105">
        <v>1</v>
      </c>
      <c r="Q19" s="105" t="s">
        <v>90</v>
      </c>
      <c r="R19" s="105">
        <v>1</v>
      </c>
      <c r="S19" s="101" t="s">
        <v>75</v>
      </c>
      <c r="T19" s="101" t="s">
        <v>91</v>
      </c>
      <c r="U19" s="101" t="s">
        <v>92</v>
      </c>
      <c r="V19" s="89" t="s">
        <v>100</v>
      </c>
      <c r="W19" s="106" t="s">
        <v>93</v>
      </c>
      <c r="X19" s="107" t="str">
        <f>N19</f>
        <v>No programada</v>
      </c>
      <c r="Y19" s="101"/>
      <c r="Z19" s="101"/>
      <c r="AA19" s="101"/>
      <c r="AB19" s="108"/>
      <c r="AC19" s="107">
        <f t="shared" si="2"/>
        <v>1</v>
      </c>
      <c r="AD19" s="101"/>
      <c r="AE19" s="101"/>
      <c r="AF19" s="101"/>
      <c r="AG19" s="108"/>
      <c r="AH19" s="109">
        <f t="shared" si="3"/>
        <v>1</v>
      </c>
      <c r="AI19" s="101"/>
      <c r="AJ19" s="101"/>
      <c r="AK19" s="101"/>
      <c r="AL19" s="108"/>
      <c r="AM19" s="109" t="str">
        <f t="shared" si="4"/>
        <v>No  programada</v>
      </c>
      <c r="AN19" s="110"/>
      <c r="AO19" s="101"/>
      <c r="AP19" s="101"/>
      <c r="AQ19" s="108"/>
      <c r="AR19" s="109">
        <f t="shared" si="5"/>
        <v>1</v>
      </c>
      <c r="AS19" s="73">
        <f>SUM(AD19,AI19)</f>
        <v>0</v>
      </c>
      <c r="AT19" s="101"/>
      <c r="AU19" s="108"/>
    </row>
    <row r="20" spans="1:47" s="88" customFormat="1" ht="15.5" x14ac:dyDescent="0.35">
      <c r="A20" s="111"/>
      <c r="B20" s="111"/>
      <c r="C20" s="111"/>
      <c r="D20" s="111"/>
      <c r="E20" s="112" t="s">
        <v>94</v>
      </c>
      <c r="F20" s="113">
        <f>SUM(F17:F19)</f>
        <v>0.19999999999999979</v>
      </c>
      <c r="G20" s="112"/>
      <c r="H20" s="112"/>
      <c r="I20" s="112"/>
      <c r="J20" s="112"/>
      <c r="K20" s="112"/>
      <c r="L20" s="112"/>
      <c r="M20" s="112"/>
      <c r="N20" s="114"/>
      <c r="O20" s="114"/>
      <c r="P20" s="114"/>
      <c r="Q20" s="114"/>
      <c r="R20" s="114">
        <f>AVERAGE(R18:R19)</f>
        <v>1</v>
      </c>
      <c r="S20" s="112"/>
      <c r="T20" s="111"/>
      <c r="U20" s="111"/>
      <c r="V20" s="111"/>
      <c r="W20" s="115"/>
      <c r="X20" s="116">
        <f>AVERAGE(X18:X19)</f>
        <v>0.25</v>
      </c>
      <c r="Y20" s="117" t="e">
        <f>AVERAGE(Y18:Y19)</f>
        <v>#DIV/0!</v>
      </c>
      <c r="Z20" s="111"/>
      <c r="AA20" s="111"/>
      <c r="AB20" s="118"/>
      <c r="AC20" s="116">
        <f>AVERAGE(AC18:AC19)</f>
        <v>0.625</v>
      </c>
      <c r="AD20" s="117" t="e">
        <f>AVERAGE(AD18:AD19)</f>
        <v>#DIV/0!</v>
      </c>
      <c r="AE20" s="111"/>
      <c r="AF20" s="111"/>
      <c r="AG20" s="118"/>
      <c r="AH20" s="116">
        <f>AVERAGE(AH18:AH19)</f>
        <v>0.625</v>
      </c>
      <c r="AI20" s="117" t="e">
        <f>AVERAGE(AI18:AI19)</f>
        <v>#DIV/0!</v>
      </c>
      <c r="AJ20" s="111"/>
      <c r="AK20" s="111"/>
      <c r="AL20" s="118"/>
      <c r="AM20" s="116">
        <f>AVERAGE(AM18:AM19)</f>
        <v>0.25</v>
      </c>
      <c r="AN20" s="117" t="e">
        <f>AVERAGE(AN18:AN19)</f>
        <v>#DIV/0!</v>
      </c>
      <c r="AO20" s="111"/>
      <c r="AP20" s="111"/>
      <c r="AQ20" s="118"/>
      <c r="AR20" s="119">
        <f>AVERAGE(AR18:AR19)</f>
        <v>1</v>
      </c>
      <c r="AS20" s="114">
        <f>AVERAGE(AS18:AS19)</f>
        <v>0</v>
      </c>
      <c r="AT20" s="111"/>
      <c r="AU20" s="118"/>
    </row>
    <row r="21" spans="1:47" s="131" customFormat="1" ht="19" thickBot="1" x14ac:dyDescent="0.5">
      <c r="A21" s="120"/>
      <c r="B21" s="120"/>
      <c r="C21" s="120"/>
      <c r="D21" s="120"/>
      <c r="E21" s="121" t="s">
        <v>95</v>
      </c>
      <c r="F21" s="122">
        <f>F20+F16</f>
        <v>0.99999999999999978</v>
      </c>
      <c r="G21" s="120"/>
      <c r="H21" s="120"/>
      <c r="I21" s="120"/>
      <c r="J21" s="120"/>
      <c r="K21" s="120"/>
      <c r="L21" s="120"/>
      <c r="M21" s="120"/>
      <c r="N21" s="123"/>
      <c r="O21" s="123"/>
      <c r="P21" s="123"/>
      <c r="Q21" s="123"/>
      <c r="R21" s="123">
        <f>R20*$F$20</f>
        <v>0.19999999999999979</v>
      </c>
      <c r="S21" s="120"/>
      <c r="T21" s="120"/>
      <c r="U21" s="120"/>
      <c r="V21" s="120"/>
      <c r="W21" s="124"/>
      <c r="X21" s="125">
        <f>X20*$F$20</f>
        <v>4.9999999999999947E-2</v>
      </c>
      <c r="Y21" s="126" t="e">
        <f>Y20*$F$20</f>
        <v>#DIV/0!</v>
      </c>
      <c r="Z21" s="127"/>
      <c r="AA21" s="127"/>
      <c r="AB21" s="128"/>
      <c r="AC21" s="125">
        <f>AC20*$F$20</f>
        <v>0.12499999999999986</v>
      </c>
      <c r="AD21" s="126" t="e">
        <f>AD20*$F$20</f>
        <v>#DIV/0!</v>
      </c>
      <c r="AE21" s="127"/>
      <c r="AF21" s="127"/>
      <c r="AG21" s="128"/>
      <c r="AH21" s="125">
        <f>AH20*$F$20</f>
        <v>0.12499999999999986</v>
      </c>
      <c r="AI21" s="126" t="e">
        <f>AI20*$F$20</f>
        <v>#DIV/0!</v>
      </c>
      <c r="AJ21" s="127"/>
      <c r="AK21" s="127"/>
      <c r="AL21" s="128"/>
      <c r="AM21" s="125">
        <f>AM20*$F$20</f>
        <v>4.9999999999999947E-2</v>
      </c>
      <c r="AN21" s="126" t="e">
        <f>AN20*$F$20</f>
        <v>#DIV/0!</v>
      </c>
      <c r="AO21" s="127"/>
      <c r="AP21" s="127"/>
      <c r="AQ21" s="128"/>
      <c r="AR21" s="129">
        <f>AR20*$F$20</f>
        <v>0.19999999999999979</v>
      </c>
      <c r="AS21" s="130">
        <f>AS20*$F$20</f>
        <v>0</v>
      </c>
      <c r="AT21" s="127"/>
      <c r="AU21" s="128"/>
    </row>
  </sheetData>
  <mergeCells count="24">
    <mergeCell ref="I12:J12"/>
    <mergeCell ref="I5:M5"/>
    <mergeCell ref="I6:M6"/>
    <mergeCell ref="I7:M7"/>
    <mergeCell ref="I8:M8"/>
    <mergeCell ref="AM10:AQ10"/>
    <mergeCell ref="AR10:AU10"/>
    <mergeCell ref="X11:AB11"/>
    <mergeCell ref="AC11:AG11"/>
    <mergeCell ref="AH11:AL11"/>
    <mergeCell ref="AM11:AQ11"/>
    <mergeCell ref="AR11:AU11"/>
    <mergeCell ref="A10:B11"/>
    <mergeCell ref="C10:R11"/>
    <mergeCell ref="S10:W11"/>
    <mergeCell ref="X10:AB10"/>
    <mergeCell ref="AC10:AG10"/>
    <mergeCell ref="AH10:AL10"/>
    <mergeCell ref="A1:M1"/>
    <mergeCell ref="N1:R1"/>
    <mergeCell ref="A2:R2"/>
    <mergeCell ref="A4:B8"/>
    <mergeCell ref="C4:E8"/>
    <mergeCell ref="G4:M4"/>
  </mergeCells>
  <pageMargins left="0.7" right="0.7" top="0.75" bottom="0.75" header="0.3" footer="0.3"/>
  <pageSetup paperSize="9" scale="43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COMUNICACIONES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liliana casas</cp:lastModifiedBy>
  <dcterms:created xsi:type="dcterms:W3CDTF">2021-02-18T20:19:37Z</dcterms:created>
  <dcterms:modified xsi:type="dcterms:W3CDTF">2021-02-18T21:09:30Z</dcterms:modified>
</cp:coreProperties>
</file>