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luis.narvaez\Desktop\"/>
    </mc:Choice>
  </mc:AlternateContent>
  <xr:revisionPtr revIDLastSave="0" documentId="13_ncr:1_{01AFBEFD-046B-448C-A487-0C2CA086912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lan de acción" sheetId="8" r:id="rId1"/>
    <sheet name="Plan de acción Inv" sheetId="11" r:id="rId2"/>
  </sheets>
  <externalReferences>
    <externalReference r:id="rId3"/>
  </externalReferences>
  <definedNames>
    <definedName name="_xlnm._FilterDatabase" localSheetId="0" hidden="1">'Plan de acción'!$A$8:$AA$51</definedName>
    <definedName name="_xlnm._FilterDatabase" localSheetId="1" hidden="1">'Plan de acción Inv'!$B$9:$N$52</definedName>
    <definedName name="_xlnm.Print_Area" localSheetId="0">'Plan de acción'!$B$8:$K$16</definedName>
    <definedName name="_xlnm.Print_Area" localSheetId="1">'Plan de acción Inv'!$E$1:$N$53</definedName>
    <definedName name="areatematica">[1]Hoja1!$E$42:$E$46</definedName>
    <definedName name="entidades">[1]Hoja1!$B$114:$B$158</definedName>
    <definedName name="periodicidad">[1]Hoja1!$B$51:$B$60</definedName>
    <definedName name="recoleccion">[1]Hoja1!$B$45:$B$47</definedName>
    <definedName name="tipocalculo">[1]Hoja1!$E$63:$E$64</definedName>
    <definedName name="tipoindicador">[1]Hoja1!$B$7:$B$13</definedName>
    <definedName name="_xlnm.Print_Titles" localSheetId="0">'Plan de acción'!$8:$8</definedName>
    <definedName name="_xlnm.Print_Titles" localSheetId="1">'Plan de acción Inv'!$1:$9</definedName>
    <definedName name="x">[1]Hoja1!$F$161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5" i="8" l="1"/>
  <c r="X14" i="8"/>
  <c r="X13" i="8"/>
  <c r="X11" i="8"/>
  <c r="E42" i="8"/>
  <c r="E32" i="8"/>
  <c r="E31" i="8"/>
  <c r="E27" i="8"/>
  <c r="E9" i="8"/>
  <c r="R43" i="11"/>
  <c r="R33" i="11"/>
  <c r="R32" i="11"/>
  <c r="R28" i="11"/>
  <c r="R10" i="11"/>
  <c r="P52" i="11"/>
  <c r="Q52" i="11"/>
  <c r="O43" i="11"/>
  <c r="R52" i="11" l="1"/>
  <c r="O28" i="11" l="1"/>
  <c r="U28" i="8" l="1"/>
  <c r="U27" i="8"/>
  <c r="N52" i="11"/>
  <c r="M52" i="11"/>
  <c r="K52" i="11"/>
  <c r="J52" i="11"/>
  <c r="L43" i="11"/>
  <c r="I43" i="11"/>
  <c r="O33" i="11"/>
  <c r="L33" i="11"/>
  <c r="H33" i="11"/>
  <c r="I33" i="11" s="1"/>
  <c r="G33" i="11"/>
  <c r="O32" i="11"/>
  <c r="L32" i="11"/>
  <c r="I32" i="11"/>
  <c r="G32" i="11"/>
  <c r="G29" i="11"/>
  <c r="L28" i="11"/>
  <c r="I28" i="11"/>
  <c r="G23" i="11"/>
  <c r="O10" i="11"/>
  <c r="L10" i="11"/>
  <c r="I10" i="11"/>
  <c r="G52" i="11" l="1"/>
  <c r="H52" i="11"/>
  <c r="R9" i="8" l="1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5" i="8"/>
  <c r="R26" i="8"/>
  <c r="R27" i="8"/>
  <c r="R31" i="8"/>
  <c r="R32" i="8"/>
  <c r="R33" i="8"/>
  <c r="R34" i="8"/>
  <c r="R35" i="8"/>
  <c r="R36" i="8"/>
  <c r="R37" i="8"/>
  <c r="R38" i="8"/>
  <c r="R40" i="8"/>
  <c r="R39" i="8"/>
  <c r="R41" i="8"/>
  <c r="R42" i="8"/>
  <c r="R46" i="8"/>
  <c r="R44" i="8"/>
  <c r="R45" i="8"/>
  <c r="R47" i="8"/>
  <c r="R48" i="8"/>
  <c r="R49" i="8"/>
  <c r="R50" i="8"/>
  <c r="O10" i="8"/>
  <c r="O11" i="8"/>
  <c r="O12" i="8"/>
  <c r="O16" i="8"/>
  <c r="O18" i="8"/>
  <c r="O20" i="8"/>
  <c r="O21" i="8"/>
  <c r="O22" i="8"/>
  <c r="O23" i="8"/>
  <c r="O24" i="8"/>
  <c r="O25" i="8"/>
  <c r="O26" i="8"/>
  <c r="O31" i="8"/>
  <c r="O32" i="8"/>
  <c r="O33" i="8"/>
  <c r="O35" i="8"/>
  <c r="O37" i="8"/>
  <c r="O38" i="8"/>
  <c r="O40" i="8"/>
  <c r="O41" i="8"/>
  <c r="O46" i="8"/>
  <c r="O44" i="8"/>
  <c r="O45" i="8"/>
  <c r="O9" i="8"/>
  <c r="U22" i="8" l="1"/>
  <c r="U21" i="8"/>
  <c r="U20" i="8"/>
  <c r="U19" i="8"/>
  <c r="U18" i="8"/>
  <c r="U17" i="8"/>
  <c r="U15" i="8"/>
  <c r="U14" i="8"/>
  <c r="U13" i="8"/>
  <c r="U12" i="8"/>
  <c r="U11" i="8"/>
  <c r="U10" i="8"/>
  <c r="U38" i="8" l="1"/>
  <c r="U37" i="8"/>
  <c r="U36" i="8"/>
  <c r="U35" i="8"/>
  <c r="U41" i="8"/>
  <c r="U39" i="8"/>
  <c r="U34" i="8"/>
  <c r="U33" i="8"/>
  <c r="U40" i="8"/>
  <c r="U32" i="8"/>
  <c r="U30" i="8"/>
  <c r="U23" i="8"/>
  <c r="U24" i="8"/>
  <c r="U25" i="8"/>
  <c r="U26" i="8"/>
  <c r="U31" i="8"/>
  <c r="U42" i="8"/>
  <c r="U43" i="8"/>
  <c r="U46" i="8"/>
  <c r="U44" i="8"/>
  <c r="U45" i="8"/>
  <c r="U48" i="8"/>
  <c r="U50" i="8"/>
</calcChain>
</file>

<file path=xl/sharedStrings.xml><?xml version="1.0" encoding="utf-8"?>
<sst xmlns="http://schemas.openxmlformats.org/spreadsheetml/2006/main" count="402" uniqueCount="173">
  <si>
    <t>Número de localidades que adoptan el Plan Distrital de Prevención y Protección</t>
  </si>
  <si>
    <t>Porcentaje de implementación de la Ruta intersectorial de prevención, asistencia y protección integral a víctimas de trata</t>
  </si>
  <si>
    <t>Número de movimientos o grupos sociales miembros en la Red de Derechos Humanos</t>
  </si>
  <si>
    <t>Porcentaje de implementación de la plataforma para la acción social y comunitaria de las comunidades religiosas</t>
  </si>
  <si>
    <t>Número de espacios implementados para la atención diferenciada de grupos étnicos del D.C.</t>
  </si>
  <si>
    <t>Nombre del Objetivo Estratégico</t>
  </si>
  <si>
    <t>Proyecto de Invesión</t>
  </si>
  <si>
    <t>Objetivo del Proyecto  de Inversión</t>
  </si>
  <si>
    <t>Dependencia Responsable</t>
  </si>
  <si>
    <t>Fortalecer la capacidad institucional y para el ejercicio de la función policiva por parte de las autoridades locales a cargo de la Secretaría Distrital de Gobierno.</t>
  </si>
  <si>
    <t>Articular efectivamente el esquema institucional y de participación social para la formulación, implementación y evaluación de políticas y estrategias orientadas a la promoción, prevención y protección de los Derechos Humanos en el Distrito Capital y el respeto a la dignidad humana.</t>
  </si>
  <si>
    <t>Fortalecer las acciones de las entidades del Distrito Capital, así como las de los actores sociales y comunitarios, tendientes a la prevención de vulneraciones, promoción y protección de los Derechos Humanos (DDHH).</t>
  </si>
  <si>
    <t xml:space="preserve">INDICADOR </t>
  </si>
  <si>
    <t>Apropiación Presupuestal</t>
  </si>
  <si>
    <t>130 Implementar un Sistema Distrital de Derechos Humanos</t>
  </si>
  <si>
    <t>131 Implementar Política Integral de Derechos Humanos del Distrito</t>
  </si>
  <si>
    <t>132. 15,000 personas certificadas en Derechos Humanos que incluyen tanto servidores públicos como ciudadanía en escenarios formales</t>
  </si>
  <si>
    <t>133. 30,000 personas certificadas, promocionadas y sensibilizadas en derechos humanos para la paz y la reconciliación</t>
  </si>
  <si>
    <t>134. 15,000 personas certificadas en D.H. que incluyen tanto servidores públicos como ciudadanía en escenarios informales</t>
  </si>
  <si>
    <t>135 Implementar en las 20 localidades iniciativas para la protección de Derechos humanos</t>
  </si>
  <si>
    <t>136. 100% de la plataforma para la acción social y comunitaria de las comunidades religiosas implementada</t>
  </si>
  <si>
    <t>137 Crear un área de trabajo en la Secretaria Distrital de Gobierno para asuntos religiosos</t>
  </si>
  <si>
    <t>138 Crear un Comité Distrital de Libertad Religiosa</t>
  </si>
  <si>
    <t>139 Formular una Política pública de libertad religiosa, de culto y conciencia</t>
  </si>
  <si>
    <t>140 Vincular 80 movimientos o grupos sociales a la Red de Derechos Humanos</t>
  </si>
  <si>
    <t>141. 20 Alcaldías locales que mantienen o incrementan líneas de acción de derechos humanos en el POAL (Plan operativo de acción local)</t>
  </si>
  <si>
    <t>142 Implementar y mantener la ruta intersectorial para la prevención, protección y asistencia de trata de personas en el Distrito</t>
  </si>
  <si>
    <t>143 Implementar 3 Planes de Acciones afirmativas de grupos étnicos</t>
  </si>
  <si>
    <t>144 Crear la Mesa Distrital de Prevención y Protección</t>
  </si>
  <si>
    <t>145 Adoptar en las 20 localidades el Plan Distrital de Prevención y Protección</t>
  </si>
  <si>
    <t>146 Atender 150 personas de la población LGBTI a través del programa de protección integral en la casa refugio</t>
  </si>
  <si>
    <t>147 Implementar diez (10) espacios de atención diferenciada para los grupos étnicos del D.C.</t>
  </si>
  <si>
    <t>70 Llevar a un 100% la implementación de las leyes 1712 de 2014 (Ley de Transparencia y del Derecho de Acceso a la Información Pública) y 1474 de 2011 (Por la cual se dictan normas orientadas a fortalecer los mecanismos de prevención, investigación y sanción de actos de corrupción y la efectividad del control de la gestión pública)</t>
  </si>
  <si>
    <t>71 Incrementar a un 90% la sostenibilidad del SIG en el Gobierno Distrital**</t>
  </si>
  <si>
    <t>529 Formular e implementar la política pública de transparencia, gobierno abierto y control ciudadano en las 20 localidades  de la ciudad</t>
  </si>
  <si>
    <t>92 Optimizar sistemas de información para optimizar la gestión (hardware y software)</t>
  </si>
  <si>
    <t>212 Realizar 40 Asesorías técnicas especializadas en el manejo de relaciones con los actores políticos, económicos y sociales para la formulación de estrategias de concertación con los tomadores de decisiones</t>
  </si>
  <si>
    <t>213 Acompañar 20 agendas sobre procesos de concertación con actores políticos, económicos y sociales para análisis y transformación de problemas</t>
  </si>
  <si>
    <t>214 Apoyar la realización de 2 procesos electorales en la Ciudad Bogotá</t>
  </si>
  <si>
    <t>215 Realizar 4 Estudios e Investigaciones sobre los asuntos de la Ciudad hacia lo regional</t>
  </si>
  <si>
    <t>216 Construir 8 espacios de relacionamiento para el intercambio de necesidades, propuestas y proyectos derivados del proceso de integración regional</t>
  </si>
  <si>
    <t>217 Atender 100% de los conflictos políticos, económicos y sociales con los actores relevantes identificados</t>
  </si>
  <si>
    <t>218 Realizar 4 Documentos de análisis sobre el panorama político de la administración distrital</t>
  </si>
  <si>
    <t>219 Desarrollar 1 estudio especializado de las líneas investigativas que estructuran el Observatorio de Asuntos Políticos</t>
  </si>
  <si>
    <t>220 Elaborar 1 documento que permita evaluar y fortalecer las relaciones políticas y estratégicas de la Administración Distrital con actores de la sociedad civil</t>
  </si>
  <si>
    <t>221 Activar 4 agendas intersectoriales con los actores políticos regionales</t>
  </si>
  <si>
    <t>155 Actualizar Tecnológicamente 5 Sedes administrativas de Alcaldías Locales</t>
  </si>
  <si>
    <t>156 Construir 5 sedes administrativas de Alcaldías Locales</t>
  </si>
  <si>
    <t>157 Implementar el 100% del modelo de seguimiento, monitoreo y evaluación de la gestión de las Alcaldías Locales</t>
  </si>
  <si>
    <t>158 Implementar en un 100% en las Alcaldías Locales un nuevo modelo de gestión</t>
  </si>
  <si>
    <t>159 Implementar en un 100% en las alcaldías locales un modelo de contratación basado en resultados</t>
  </si>
  <si>
    <t>160 Disminuir el número de actuaciones administrativas activas y las represadas a 21.513</t>
  </si>
  <si>
    <t>161 Implementar en un 100% un sistema de información para generar 200 procesos administrativos de policía en expedientes electrónicos</t>
  </si>
  <si>
    <t>162 Disminuir el tiempo de adopción de decisiones de los procesos civiles, penales y administrativos de policía a 76 días en el Consejo de Justicia</t>
  </si>
  <si>
    <r>
      <rPr>
        <b/>
        <sz val="22"/>
        <color indexed="8"/>
        <rFont val="Garamond"/>
        <family val="1"/>
      </rPr>
      <t>1128</t>
    </r>
    <r>
      <rPr>
        <sz val="12"/>
        <color indexed="8"/>
        <rFont val="Garamond"/>
        <family val="1"/>
      </rPr>
      <t xml:space="preserve"> - Fortalecimiento de la capacidad institucional</t>
    </r>
  </si>
  <si>
    <r>
      <t xml:space="preserve">222 Disminuir en un 20% </t>
    </r>
    <r>
      <rPr>
        <b/>
        <sz val="12"/>
        <rFont val="Garamond"/>
        <family val="1"/>
      </rPr>
      <t>anualmente,</t>
    </r>
    <r>
      <rPr>
        <sz val="12"/>
        <rFont val="Garamond"/>
        <family val="1"/>
      </rPr>
      <t xml:space="preserve"> las revocatorias en el Concejo de Justicia de las decisiones provenientes de las Alcaldías Locales</t>
    </r>
  </si>
  <si>
    <r>
      <rPr>
        <b/>
        <sz val="22"/>
        <rFont val="Garamond"/>
        <family val="1"/>
      </rPr>
      <t>1131</t>
    </r>
    <r>
      <rPr>
        <sz val="12"/>
        <rFont val="Garamond"/>
        <family val="1"/>
      </rPr>
      <t>- Construcción de una Bogotá que vive los Derechos Humanos</t>
    </r>
  </si>
  <si>
    <r>
      <rPr>
        <b/>
        <sz val="22"/>
        <color indexed="8"/>
        <rFont val="Garamond"/>
        <family val="1"/>
      </rPr>
      <t>1120</t>
    </r>
    <r>
      <rPr>
        <sz val="12"/>
        <color indexed="8"/>
        <rFont val="Garamond"/>
        <family val="1"/>
      </rPr>
      <t xml:space="preserve"> - Implementación del modelo de gestión de tecnología de la información para el fortalecimiento institucional</t>
    </r>
  </si>
  <si>
    <r>
      <rPr>
        <b/>
        <sz val="22"/>
        <color indexed="8"/>
        <rFont val="Garamond"/>
        <family val="1"/>
      </rPr>
      <t xml:space="preserve">1129 </t>
    </r>
    <r>
      <rPr>
        <sz val="12"/>
        <color indexed="8"/>
        <rFont val="Garamond"/>
        <family val="1"/>
      </rPr>
      <t>- Fortalecimiento de las relaciones estratégicas del Distrito Capital con actores políticos y sociales</t>
    </r>
  </si>
  <si>
    <r>
      <rPr>
        <b/>
        <sz val="22"/>
        <color indexed="8"/>
        <rFont val="Garamond"/>
        <family val="1"/>
      </rPr>
      <t>1094</t>
    </r>
    <r>
      <rPr>
        <sz val="12"/>
        <color indexed="8"/>
        <rFont val="Garamond"/>
        <family val="1"/>
      </rPr>
      <t xml:space="preserve"> - Fortalecimiento de la capacidad institucional de las Alcaldías Locales</t>
    </r>
  </si>
  <si>
    <t>Articular la formulación y ejecución de lineamientos para el uso del espacio público.</t>
  </si>
  <si>
    <t>Fortalecer las relaciones estratégicas de la Administración Distrital con los actores políticos sociales.</t>
  </si>
  <si>
    <t>Incrementar la capacidad de atención y respuesta a situaciones de conflictividad social en el Distrito Capital.</t>
  </si>
  <si>
    <t>Integrar las herramientas de planeación, gestión y control, con enfoque de innovación, mejoramiento continuo, responsabilidad social, desarrollo integral del talento humano, articulación sectorial y transparencia.</t>
  </si>
  <si>
    <t>Asegurar el acceso de la ciudadanía a la información y oferta institucional.</t>
  </si>
  <si>
    <t>Meta</t>
  </si>
  <si>
    <t>Tipo de meta</t>
  </si>
  <si>
    <t>PLAN DE DESARROLLO</t>
  </si>
  <si>
    <t xml:space="preserve">Sistema Distrital de Derechos Humanos implementado
</t>
  </si>
  <si>
    <t>Política Integral de Derechos Humanos del Distrito</t>
  </si>
  <si>
    <t>Número de personas certificadas por el programa de educación en derechos humanos para la paz y la reconciliación en escenarios formales</t>
  </si>
  <si>
    <t>Número de personas certificadas, promocionadas y sensibilizadas en derechos humanos para la paz y la reconciliación a través de medios presenciales o virtuales</t>
  </si>
  <si>
    <t>Número de personas certificadas en D.H. que incluyen tanto servidores públicos como ciudadanía en escenarios informales</t>
  </si>
  <si>
    <t xml:space="preserve"> Número de localidades con Iniciativas implementadas para la protección de derechos humanos</t>
  </si>
  <si>
    <t>Institucionalidad de asuntos religiosos creada</t>
  </si>
  <si>
    <t xml:space="preserve">
Comité Distrital de Libertad Religiosa creado</t>
  </si>
  <si>
    <t>Política pública de libertad religiosa, de culto y conciencia formulada</t>
  </si>
  <si>
    <t xml:space="preserve"> Número de Alcaldías locales que mantienen o incrementan líneas de acción de derechos humanos en el POAL</t>
  </si>
  <si>
    <t>Número de Planes de Acciones afirmativas de grupos étnicos</t>
  </si>
  <si>
    <t>Mesa Distrital de Prevención y Protección creada</t>
  </si>
  <si>
    <t>Número de personas atendidas por el programa de protección integral de casa Refugio</t>
  </si>
  <si>
    <t>Política pública de transparencia, gobierno abierto y control ciudadano en las veinte localidades de la ciudad</t>
  </si>
  <si>
    <t>Porcentaje de sistemas de información implementados y optimizado</t>
  </si>
  <si>
    <t xml:space="preserve"> Número de Asesorías técnicas especializadas en el manejo de relaciones con los actores políticos, económicos y sociales para la formulación de estrategias de concertación con los tomadores de decisiones</t>
  </si>
  <si>
    <t>Número de estudios e Investigaciones realizados sobre los asuntos de la Ciudad hacia lo regional</t>
  </si>
  <si>
    <t>Espacios de relacionamiento para el intercambio de necesidades, propuestas y proyectos derivados del proceso de integración regional construidos</t>
  </si>
  <si>
    <t xml:space="preserve"> Porcentaje de conflictos políticos, económicos y sociales atendidos</t>
  </si>
  <si>
    <t xml:space="preserve"> Número de documentos realizados de análisis sobre el panorama político de la administración distrital</t>
  </si>
  <si>
    <t xml:space="preserve"> Estudio realizado de las líneas investigativas que estructuran el Observatorio de Asuntos Políticos desarrollado</t>
  </si>
  <si>
    <t>Documento realizado que permita evaluar y fortalecer las relaciones políticas y estratégicas de la Administración Distrital con actores de la sociedad civil</t>
  </si>
  <si>
    <t xml:space="preserve"> Número de agendas con acompañamiento sobre procesos de concertación con actores políticos, económicos y sociales para análisis y transformación de problemas</t>
  </si>
  <si>
    <t>Número de procesos electorales apoyados en la Ciudad Bogotá</t>
  </si>
  <si>
    <t xml:space="preserve">Número de agendas intersectoriales con los actores políticos regionales
</t>
  </si>
  <si>
    <t>Número de Sedes administrativas de las Alcaldías Locales con actualización tecnológica</t>
  </si>
  <si>
    <t>Número de Sedes administrativas de Alcaldías Locales construidas</t>
  </si>
  <si>
    <t>Porcentaje de implementación del modelo de seguimiento, monitoreo y evaluación de la gestión de las Alcaldías Locales</t>
  </si>
  <si>
    <t>Porcentaje de implementación de un nuevo modelo de gestión para las Alcaldías Locales</t>
  </si>
  <si>
    <t xml:space="preserve"> Porcentaje de implementación de un modelo de contratación basado en resultados para Alcaldías Locales</t>
  </si>
  <si>
    <t>Descongestión de Actuaciones administrativas represadas
Línea Base: 57.227</t>
  </si>
  <si>
    <t>Porcentaje de implementación de un sistema de información para generar 200 procesos administrativos de policía en expedientes electrónicos</t>
  </si>
  <si>
    <t>Número de días de decisiones de los procesos civiles, penales y administrativos de policía en el Consejo de Justicia
Línea Base: 95</t>
  </si>
  <si>
    <t>Porcentaje de avance en la implementación de las Leyes 1712 de 2014 y 1474 de 2011
Línea Base: 40</t>
  </si>
  <si>
    <t>Porcentaje de sostenibilidad del Sistema Integrado de Gestión en el Gobierno Distrital
Línea Base: 44</t>
  </si>
  <si>
    <t>PROGRAMACIÓN</t>
  </si>
  <si>
    <t>Ejecución física</t>
  </si>
  <si>
    <t>% Ejecución</t>
  </si>
  <si>
    <t>N/A</t>
  </si>
  <si>
    <t>Porcentaje anual de disminución de revocatorias en el Consejo de Justicia de las decisiones provenientes de las Alcaldías Locales
Línea Base: 399</t>
  </si>
  <si>
    <t>Tipo de anualización</t>
  </si>
  <si>
    <t>Creciente</t>
  </si>
  <si>
    <t>Suma</t>
  </si>
  <si>
    <t>Constante</t>
  </si>
  <si>
    <t>Decreciente</t>
  </si>
  <si>
    <t xml:space="preserve">Fortalecer la capacidad institucional de las Alcaldías Locales del Distrito Capital
</t>
  </si>
  <si>
    <t>Implementar el modelo de gestión de Tecnologías de Información, desarrollando los componentes que lo conforman</t>
  </si>
  <si>
    <t>Fortalecer la Capacidad Institucional  de la Secretaría Distrital de Gobierno, en el marco de un gobierno abierto y transparente</t>
  </si>
  <si>
    <t xml:space="preserve">Fortalecer las relaciones estrategicas del Distrito Capital con los actores politicos y sociales.
</t>
  </si>
  <si>
    <t>Gerencia del proyecto de inversión:
Subsecretaría de Gestión Institucional</t>
  </si>
  <si>
    <t>Gerencia del proyecto de inversión:
Subsecretaría de Gestión Local</t>
  </si>
  <si>
    <t xml:space="preserve">Gerencia del proyecto de inversión:
Dirección de Relaciones Politicas </t>
  </si>
  <si>
    <t>Estrategías</t>
  </si>
  <si>
    <t>Diseñar e implementar un modelo de Fortalecimiento de la gestión local.</t>
  </si>
  <si>
    <t>Implementar un Modelo de Seguimiento, Monitoreo y Evaluación de las funciones de los Alcaldes Locales y de las Alcaldías Locales útil para la toma de decisiones de política</t>
  </si>
  <si>
    <t>Implementar el proceso para fortalecer la capacidad de acción de los Alcaldes Locales frente a las funciones relacionadas con Inspección, Vigilancia y Control de espacio público, establecimientos de comercio y obras y urbanismo</t>
  </si>
  <si>
    <t>Implementar el sistema distrital de derechos humanos teniendo en cuenta los enfoques diferenciales, de género y territoriales</t>
  </si>
  <si>
    <t>Realizar la coordinación interinstitucional para realizar las acciones que permitan ejercer los mecanismos democráticos de elección, consulta y toma de decisiones.</t>
  </si>
  <si>
    <t>Incrementar el reconocimiento de los  estudios, investigaciones y análisis a las relaciones de la administración con los actores políticos y sociales, realizados por el OAP.</t>
  </si>
  <si>
    <t>Fomentar el fortalecimiento del modelo de integración regional.</t>
  </si>
  <si>
    <t>Fortalecer los mecanismos de articulación y control de los diferentes elementos del Sistema de Gestión de la entidad</t>
  </si>
  <si>
    <t>Implementar sistemas de Información que apoyen el cumplimiento del Objetivos estratégicos de la SDG</t>
  </si>
  <si>
    <t>Facilitar el acceso de los ciudadanos para la realización de los trámites y servicios a cargo de la Entidad, facilitando el ejercicio de sus derechos.</t>
  </si>
  <si>
    <t>Articular las entidades del sector gobierno en el proceso de formulación de política publica  de acuerdo con los lineamientos del Distrito</t>
  </si>
  <si>
    <t xml:space="preserve">Fortalecer los mecanismos de  articulación para unificar de manera efectiva la posición de la administración distrital frente a la viabilidad de las iniciativas normativas del Concejo de Bogotá y Congreso de la República.
</t>
  </si>
  <si>
    <t>SECRETARÍA DISTRITAL DE  GOBIERNO</t>
  </si>
  <si>
    <t>Plan de acción - Gasto Público</t>
  </si>
  <si>
    <t>Vigencia fiscal 2018.</t>
  </si>
  <si>
    <t>Fuente: Oficina Asesora de Planeación</t>
  </si>
  <si>
    <t xml:space="preserve">Pilar o eje transversal </t>
  </si>
  <si>
    <t xml:space="preserve">Programa estratégico </t>
  </si>
  <si>
    <t xml:space="preserve">Proyecto estratégico  </t>
  </si>
  <si>
    <t>Proyecto de Inversión</t>
  </si>
  <si>
    <t>Meta plan</t>
  </si>
  <si>
    <t xml:space="preserve">Apropieación presupuestal </t>
  </si>
  <si>
    <t xml:space="preserve">Ejecución presupuestal </t>
  </si>
  <si>
    <t>Ejecución Presupuestal proyecto</t>
  </si>
  <si>
    <t>Pilar Construcción de comunidad y cultura ciudadana</t>
  </si>
  <si>
    <t>Programa 22: Bogotá vive los derechos humanos</t>
  </si>
  <si>
    <t>Proyecto Estratégico 152: Promoción, protección y garantía de derechos humanos</t>
  </si>
  <si>
    <t>1131 - Construcción de una Bogotá que vive los Derechos Humanos</t>
  </si>
  <si>
    <t>Eje transversal Gobierno legítimo, fortalecimiento local y eficiencia</t>
  </si>
  <si>
    <t>Programa 42: Transparencia, gestión pública y servicio a la ciudadanía</t>
  </si>
  <si>
    <t xml:space="preserve">Proyecto Estratégico 185: Fortalecimiento a la gestión pública efectiva y eficiente </t>
  </si>
  <si>
    <t>1128 - Fortalecimiento de la capacidad institucional</t>
  </si>
  <si>
    <t>71 Incrementar a un 90% la sostenibilidad del SIG en el Gobierno Distrital</t>
  </si>
  <si>
    <t>529 - Formular e implementar la política pública de transparencia, gobierno abierto y control ciudadano en las veinte localidades de la ciudad</t>
  </si>
  <si>
    <t>Programa 44: Gobierno y ciudadanía digital</t>
  </si>
  <si>
    <t>Proyecto Estratégico 192: Fortalecimiento institucional a través del uso de TIC</t>
  </si>
  <si>
    <t>1120 - Implementación del modelo de gestión de tecnología de la información para el fortalecimiento institucional</t>
  </si>
  <si>
    <t>Programa 45: Gobernanza e influencia local, regional e internacional</t>
  </si>
  <si>
    <t>Proyecto Estratégico 194: Agenciamiento político</t>
  </si>
  <si>
    <t>1129 - Fortalecimiento de las relaciones estratégicas del Distrito Capital con actores políticos y sociales</t>
  </si>
  <si>
    <t>Proyecto Estratégico 196: Fortalecimiento local, gobernabilidad, gobernanza y participación ciudadan</t>
  </si>
  <si>
    <t>1094 - Fortalecimiento de la capacidad institucional de las Alcaldías Locales</t>
  </si>
  <si>
    <t>222 Disminuir en un 20% anualmente, las revocatorias en el Concejo de Justicia de las decisiones provenientes de las Alcaldías Locales</t>
  </si>
  <si>
    <t>Estructura Plan de Desarrollo Distrital Bogotá Mejor Para Todos 2016 - 2020</t>
  </si>
  <si>
    <t>Vigencia fiscal 2019</t>
  </si>
  <si>
    <r>
      <rPr>
        <b/>
        <sz val="12"/>
        <color rgb="FFFF0000"/>
        <rFont val="Garamond"/>
        <family val="1"/>
      </rPr>
      <t>*</t>
    </r>
    <r>
      <rPr>
        <sz val="12"/>
        <color theme="1"/>
        <rFont val="Garamond"/>
        <family val="1"/>
      </rPr>
      <t xml:space="preserve"> Las magnitudes que se encuentran en rojo, fueron reprogramadas en la vigencia 2018</t>
    </r>
  </si>
  <si>
    <t xml:space="preserve">FUENTE:  INFORME DE EJECUCION DEL PRESUPUESTO DE GASTOS E INVERSIONES 30-11-2019. </t>
  </si>
  <si>
    <t>Fecha de corte: 30 de Noviembre de 2019</t>
  </si>
  <si>
    <t>544 - 544 Gestionar el 100% del plan de adecuación y sostenibilidad SIGD-MIPG</t>
  </si>
  <si>
    <t>n/a</t>
  </si>
  <si>
    <t>544 Gestionar el 100% del plan de adecuación y sostenibilidad SIGD-MIPG</t>
  </si>
  <si>
    <t>Porcentaje de ejecución del plan de adecuación y sostenibilidad SIGD-MIPG en las entidades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</si>
</sst>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164" formatCode="0.0%"/>
    <numFmt numFmtId="165" formatCode="_(&quot;$ &quot;* #,##0.00_);_(&quot;$ &quot;* \(#,##0.00\);_(&quot;$ &quot;* \-??_);_(@_)"/>
    <numFmt numFmtId="166" formatCode="&quot;$&quot;\ #,##0"/>
    <numFmt numFmtId="167" formatCode="0.0"/>
    <numFmt numFmtId="171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2"/>
      <name val="Garamond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22"/>
      <color indexed="8"/>
      <name val="Garamond"/>
      <family val="1"/>
    </font>
    <font>
      <sz val="12"/>
      <color indexed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sz val="12"/>
      <color rgb="FF000000"/>
      <name val="Garamond"/>
      <family val="1"/>
    </font>
    <font>
      <b/>
      <sz val="22"/>
      <color theme="1"/>
      <name val="Garamond"/>
      <family val="1"/>
    </font>
    <font>
      <sz val="11"/>
      <color indexed="8"/>
      <name val="Calibri"/>
      <family val="2"/>
      <charset val="1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Garamond"/>
      <family val="1"/>
    </font>
    <font>
      <b/>
      <u/>
      <sz val="12"/>
      <color indexed="8"/>
      <name val="Calibri"/>
      <family val="2"/>
      <scheme val="minor"/>
    </font>
    <font>
      <b/>
      <sz val="12"/>
      <color rgb="FFFF0000"/>
      <name val="Garamond"/>
      <family val="1"/>
    </font>
    <font>
      <sz val="12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3" fillId="0" borderId="0"/>
    <xf numFmtId="165" fontId="13" fillId="0" borderId="0"/>
    <xf numFmtId="42" fontId="1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42" fontId="7" fillId="5" borderId="2" xfId="2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9" fontId="5" fillId="2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/>
    <xf numFmtId="1" fontId="5" fillId="2" borderId="1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 wrapText="1"/>
    </xf>
    <xf numFmtId="0" fontId="15" fillId="0" borderId="0" xfId="3" applyFont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vertical="center" wrapText="1"/>
    </xf>
    <xf numFmtId="42" fontId="15" fillId="0" borderId="2" xfId="2" applyFont="1" applyBorder="1" applyAlignment="1">
      <alignment vertical="center" wrapText="1"/>
    </xf>
    <xf numFmtId="165" fontId="15" fillId="0" borderId="2" xfId="4" applyNumberFormat="1" applyFont="1" applyFill="1" applyBorder="1" applyAlignment="1">
      <alignment horizontal="right" vertical="center"/>
    </xf>
    <xf numFmtId="166" fontId="17" fillId="0" borderId="2" xfId="4" applyNumberFormat="1" applyFont="1" applyFill="1" applyBorder="1" applyAlignment="1">
      <alignment horizontal="center" vertical="center"/>
    </xf>
    <xf numFmtId="166" fontId="15" fillId="0" borderId="2" xfId="4" applyNumberFormat="1" applyFont="1" applyFill="1" applyBorder="1" applyAlignment="1">
      <alignment horizontal="center" vertical="center"/>
    </xf>
    <xf numFmtId="166" fontId="17" fillId="0" borderId="2" xfId="4" applyNumberFormat="1" applyFont="1" applyFill="1" applyBorder="1" applyAlignment="1">
      <alignment horizontal="right" vertical="center"/>
    </xf>
    <xf numFmtId="165" fontId="17" fillId="0" borderId="2" xfId="4" applyNumberFormat="1" applyFont="1" applyFill="1" applyBorder="1" applyAlignment="1">
      <alignment horizontal="right" vertical="center"/>
    </xf>
    <xf numFmtId="0" fontId="15" fillId="9" borderId="2" xfId="3" applyFont="1" applyFill="1" applyBorder="1" applyAlignment="1">
      <alignment vertical="center" wrapText="1"/>
    </xf>
    <xf numFmtId="42" fontId="15" fillId="9" borderId="2" xfId="2" applyFont="1" applyFill="1" applyBorder="1" applyAlignment="1">
      <alignment vertical="center" wrapText="1"/>
    </xf>
    <xf numFmtId="0" fontId="15" fillId="0" borderId="5" xfId="3" applyFont="1" applyFill="1" applyBorder="1" applyAlignment="1">
      <alignment vertical="center" wrapText="1"/>
    </xf>
    <xf numFmtId="42" fontId="15" fillId="0" borderId="5" xfId="2" applyFont="1" applyFill="1" applyBorder="1" applyAlignment="1">
      <alignment vertical="center" wrapText="1"/>
    </xf>
    <xf numFmtId="165" fontId="15" fillId="0" borderId="2" xfId="4" applyFont="1" applyFill="1" applyBorder="1" applyAlignment="1">
      <alignment vertical="center"/>
    </xf>
    <xf numFmtId="0" fontId="15" fillId="0" borderId="3" xfId="3" applyFont="1" applyFill="1" applyBorder="1" applyAlignment="1">
      <alignment vertical="center" wrapText="1"/>
    </xf>
    <xf numFmtId="42" fontId="15" fillId="0" borderId="3" xfId="2" applyFont="1" applyFill="1" applyBorder="1" applyAlignment="1">
      <alignment vertical="center" wrapText="1"/>
    </xf>
    <xf numFmtId="0" fontId="15" fillId="0" borderId="0" xfId="3" applyFont="1" applyAlignment="1">
      <alignment vertical="center" wrapText="1"/>
    </xf>
    <xf numFmtId="0" fontId="14" fillId="14" borderId="3" xfId="3" applyFont="1" applyFill="1" applyBorder="1" applyAlignment="1">
      <alignment horizontal="center" vertical="center" textRotation="90" wrapText="1"/>
    </xf>
    <xf numFmtId="0" fontId="14" fillId="15" borderId="3" xfId="3" applyFont="1" applyFill="1" applyBorder="1" applyAlignment="1">
      <alignment horizontal="center" vertical="center" textRotation="90" wrapText="1"/>
    </xf>
    <xf numFmtId="0" fontId="14" fillId="7" borderId="2" xfId="3" applyFont="1" applyFill="1" applyBorder="1" applyAlignment="1">
      <alignment horizontal="left" vertical="center" wrapText="1"/>
    </xf>
    <xf numFmtId="165" fontId="15" fillId="0" borderId="1" xfId="3" applyNumberFormat="1" applyFont="1" applyBorder="1" applyAlignment="1">
      <alignment horizontal="center" vertical="center" wrapText="1"/>
    </xf>
    <xf numFmtId="165" fontId="15" fillId="0" borderId="13" xfId="3" applyNumberFormat="1" applyFont="1" applyBorder="1" applyAlignment="1">
      <alignment horizontal="center" vertical="center" wrapText="1"/>
    </xf>
    <xf numFmtId="165" fontId="15" fillId="0" borderId="2" xfId="3" applyNumberFormat="1" applyFont="1" applyBorder="1" applyAlignment="1">
      <alignment horizontal="center" vertical="center" wrapText="1"/>
    </xf>
    <xf numFmtId="0" fontId="15" fillId="0" borderId="5" xfId="3" applyFont="1" applyBorder="1" applyAlignment="1">
      <alignment vertical="center" wrapText="1"/>
    </xf>
    <xf numFmtId="0" fontId="15" fillId="0" borderId="3" xfId="3" applyFont="1" applyBorder="1" applyAlignment="1">
      <alignment vertical="center" wrapText="1"/>
    </xf>
    <xf numFmtId="165" fontId="17" fillId="0" borderId="2" xfId="4" applyFont="1" applyFill="1" applyBorder="1" applyAlignment="1">
      <alignment vertical="center"/>
    </xf>
    <xf numFmtId="0" fontId="15" fillId="0" borderId="2" xfId="3" applyFont="1" applyBorder="1" applyAlignment="1">
      <alignment horizontal="left" vertical="center" wrapText="1"/>
    </xf>
    <xf numFmtId="42" fontId="15" fillId="0" borderId="2" xfId="2" applyFont="1" applyBorder="1" applyAlignment="1">
      <alignment horizontal="left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Border="1" applyAlignment="1">
      <alignment vertical="center" wrapText="1"/>
    </xf>
    <xf numFmtId="165" fontId="17" fillId="0" borderId="2" xfId="3" applyNumberFormat="1" applyFont="1" applyBorder="1" applyAlignment="1">
      <alignment horizontal="center" vertical="center" wrapText="1"/>
    </xf>
    <xf numFmtId="165" fontId="14" fillId="0" borderId="0" xfId="3" applyNumberFormat="1" applyFont="1" applyBorder="1" applyAlignment="1">
      <alignment vertical="center" wrapText="1"/>
    </xf>
    <xf numFmtId="165" fontId="15" fillId="0" borderId="0" xfId="3" applyNumberFormat="1" applyFont="1" applyBorder="1" applyAlignment="1">
      <alignment horizontal="center" vertical="center" wrapText="1"/>
    </xf>
    <xf numFmtId="0" fontId="18" fillId="19" borderId="0" xfId="3" applyFont="1" applyFill="1" applyBorder="1" applyAlignment="1">
      <alignment vertical="center" wrapText="1"/>
    </xf>
    <xf numFmtId="0" fontId="19" fillId="19" borderId="0" xfId="3" applyFont="1" applyFill="1" applyAlignment="1">
      <alignment horizontal="center" vertical="center" wrapText="1"/>
    </xf>
    <xf numFmtId="0" fontId="15" fillId="0" borderId="0" xfId="3" applyFont="1" applyBorder="1" applyAlignment="1">
      <alignment vertical="center" wrapText="1"/>
    </xf>
    <xf numFmtId="3" fontId="19" fillId="19" borderId="0" xfId="3" applyNumberFormat="1" applyFont="1" applyFill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14" fillId="0" borderId="8" xfId="3" applyFont="1" applyBorder="1" applyAlignment="1">
      <alignment vertical="center" wrapText="1"/>
    </xf>
    <xf numFmtId="167" fontId="4" fillId="2" borderId="1" xfId="0" applyNumberFormat="1" applyFont="1" applyFill="1" applyBorder="1" applyAlignment="1">
      <alignment horizontal="center" vertical="center"/>
    </xf>
    <xf numFmtId="42" fontId="15" fillId="0" borderId="2" xfId="2" applyFont="1" applyFill="1" applyBorder="1" applyAlignment="1">
      <alignment vertical="center" wrapText="1"/>
    </xf>
    <xf numFmtId="0" fontId="21" fillId="0" borderId="0" xfId="3" applyFont="1" applyAlignment="1">
      <alignment horizontal="left" vertical="center"/>
    </xf>
    <xf numFmtId="0" fontId="2" fillId="0" borderId="0" xfId="0" applyFont="1" applyAlignment="1"/>
    <xf numFmtId="165" fontId="17" fillId="0" borderId="2" xfId="3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42" fontId="7" fillId="6" borderId="3" xfId="2" applyFont="1" applyFill="1" applyBorder="1" applyAlignment="1">
      <alignment horizontal="center" vertical="center" wrapText="1"/>
    </xf>
    <xf numFmtId="42" fontId="7" fillId="6" borderId="4" xfId="2" applyFont="1" applyFill="1" applyBorder="1" applyAlignment="1">
      <alignment horizontal="center" vertical="center" wrapText="1"/>
    </xf>
    <xf numFmtId="42" fontId="7" fillId="6" borderId="5" xfId="2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2" fontId="7" fillId="4" borderId="3" xfId="2" applyFont="1" applyFill="1" applyBorder="1" applyAlignment="1">
      <alignment horizontal="center" vertical="center" wrapText="1"/>
    </xf>
    <xf numFmtId="42" fontId="7" fillId="4" borderId="4" xfId="2" applyFont="1" applyFill="1" applyBorder="1" applyAlignment="1">
      <alignment horizontal="center" vertical="center" wrapText="1"/>
    </xf>
    <xf numFmtId="42" fontId="7" fillId="4" borderId="5" xfId="2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42" fontId="7" fillId="8" borderId="3" xfId="2" applyFont="1" applyFill="1" applyBorder="1" applyAlignment="1">
      <alignment horizontal="center" vertical="center" wrapText="1"/>
    </xf>
    <xf numFmtId="42" fontId="7" fillId="8" borderId="4" xfId="2" applyFont="1" applyFill="1" applyBorder="1" applyAlignment="1">
      <alignment horizontal="center" vertical="center" wrapText="1"/>
    </xf>
    <xf numFmtId="42" fontId="7" fillId="8" borderId="5" xfId="2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42" fontId="8" fillId="7" borderId="3" xfId="2" applyFont="1" applyFill="1" applyBorder="1" applyAlignment="1">
      <alignment horizontal="center" vertical="center" wrapText="1"/>
    </xf>
    <xf numFmtId="42" fontId="8" fillId="7" borderId="4" xfId="2" applyFont="1" applyFill="1" applyBorder="1" applyAlignment="1">
      <alignment horizontal="center" vertical="center" wrapText="1"/>
    </xf>
    <xf numFmtId="42" fontId="8" fillId="7" borderId="5" xfId="2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14" xfId="3" applyFont="1" applyFill="1" applyBorder="1" applyAlignment="1">
      <alignment horizontal="center" vertical="center" wrapText="1"/>
    </xf>
    <xf numFmtId="0" fontId="14" fillId="3" borderId="13" xfId="3" applyFont="1" applyFill="1" applyBorder="1" applyAlignment="1">
      <alignment horizontal="center" vertical="center" wrapText="1"/>
    </xf>
    <xf numFmtId="165" fontId="15" fillId="0" borderId="6" xfId="3" applyNumberFormat="1" applyFont="1" applyBorder="1" applyAlignment="1">
      <alignment horizontal="center" vertical="center" wrapText="1"/>
    </xf>
    <xf numFmtId="165" fontId="15" fillId="0" borderId="10" xfId="3" applyNumberFormat="1" applyFont="1" applyBorder="1" applyAlignment="1">
      <alignment horizontal="center" vertical="center" wrapText="1"/>
    </xf>
    <xf numFmtId="165" fontId="15" fillId="0" borderId="12" xfId="3" applyNumberFormat="1" applyFont="1" applyBorder="1" applyAlignment="1">
      <alignment horizontal="center" vertical="center" wrapText="1"/>
    </xf>
    <xf numFmtId="165" fontId="15" fillId="0" borderId="3" xfId="3" applyNumberFormat="1" applyFont="1" applyBorder="1" applyAlignment="1">
      <alignment horizontal="center" vertical="center" wrapText="1"/>
    </xf>
    <xf numFmtId="165" fontId="15" fillId="0" borderId="4" xfId="3" applyNumberFormat="1" applyFont="1" applyBorder="1" applyAlignment="1">
      <alignment horizontal="center" vertical="center" wrapText="1"/>
    </xf>
    <xf numFmtId="165" fontId="15" fillId="0" borderId="5" xfId="3" applyNumberFormat="1" applyFont="1" applyBorder="1" applyAlignment="1">
      <alignment horizontal="center" vertical="center" wrapText="1"/>
    </xf>
    <xf numFmtId="0" fontId="14" fillId="10" borderId="3" xfId="3" applyFont="1" applyFill="1" applyBorder="1" applyAlignment="1">
      <alignment horizontal="center" vertical="center" textRotation="90" wrapText="1"/>
    </xf>
    <xf numFmtId="0" fontId="14" fillId="10" borderId="4" xfId="3" applyFont="1" applyFill="1" applyBorder="1" applyAlignment="1">
      <alignment horizontal="center" vertical="center" textRotation="90" wrapText="1"/>
    </xf>
    <xf numFmtId="0" fontId="14" fillId="10" borderId="5" xfId="3" applyFont="1" applyFill="1" applyBorder="1" applyAlignment="1">
      <alignment horizontal="center" vertical="center" textRotation="90" wrapText="1"/>
    </xf>
    <xf numFmtId="0" fontId="14" fillId="11" borderId="3" xfId="3" applyFont="1" applyFill="1" applyBorder="1" applyAlignment="1">
      <alignment horizontal="center" vertical="center" textRotation="90" wrapText="1"/>
    </xf>
    <xf numFmtId="0" fontId="14" fillId="11" borderId="4" xfId="3" applyFont="1" applyFill="1" applyBorder="1" applyAlignment="1">
      <alignment horizontal="center" vertical="center" textRotation="90" wrapText="1"/>
    </xf>
    <xf numFmtId="0" fontId="14" fillId="11" borderId="5" xfId="3" applyFont="1" applyFill="1" applyBorder="1" applyAlignment="1">
      <alignment horizontal="center" vertical="center" textRotation="90" wrapText="1"/>
    </xf>
    <xf numFmtId="0" fontId="14" fillId="5" borderId="3" xfId="3" applyFont="1" applyFill="1" applyBorder="1" applyAlignment="1">
      <alignment horizontal="center" vertical="center" textRotation="90" wrapText="1"/>
    </xf>
    <xf numFmtId="0" fontId="14" fillId="5" borderId="4" xfId="3" applyFont="1" applyFill="1" applyBorder="1" applyAlignment="1">
      <alignment horizontal="center" vertical="center" textRotation="90" wrapText="1"/>
    </xf>
    <xf numFmtId="0" fontId="14" fillId="5" borderId="5" xfId="3" applyFont="1" applyFill="1" applyBorder="1" applyAlignment="1">
      <alignment horizontal="center" vertical="center" textRotation="90" wrapText="1"/>
    </xf>
    <xf numFmtId="0" fontId="14" fillId="5" borderId="3" xfId="3" applyFont="1" applyFill="1" applyBorder="1" applyAlignment="1">
      <alignment horizontal="center" vertical="center" wrapText="1"/>
    </xf>
    <xf numFmtId="0" fontId="14" fillId="5" borderId="4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165" fontId="15" fillId="0" borderId="7" xfId="3" applyNumberFormat="1" applyFont="1" applyBorder="1" applyAlignment="1">
      <alignment horizontal="center" vertical="center" wrapText="1"/>
    </xf>
    <xf numFmtId="165" fontId="15" fillId="0" borderId="9" xfId="3" applyNumberFormat="1" applyFont="1" applyBorder="1" applyAlignment="1">
      <alignment horizontal="center" vertical="center" wrapText="1"/>
    </xf>
    <xf numFmtId="165" fontId="15" fillId="0" borderId="11" xfId="3" applyNumberFormat="1" applyFont="1" applyBorder="1" applyAlignment="1">
      <alignment horizontal="center" vertical="center" wrapText="1"/>
    </xf>
    <xf numFmtId="0" fontId="14" fillId="12" borderId="3" xfId="3" applyFont="1" applyFill="1" applyBorder="1" applyAlignment="1">
      <alignment horizontal="center" vertical="center" textRotation="90" wrapText="1"/>
    </xf>
    <xf numFmtId="0" fontId="14" fillId="12" borderId="4" xfId="3" applyFont="1" applyFill="1" applyBorder="1" applyAlignment="1">
      <alignment horizontal="center" vertical="center" textRotation="90" wrapText="1"/>
    </xf>
    <xf numFmtId="0" fontId="14" fillId="12" borderId="5" xfId="3" applyFont="1" applyFill="1" applyBorder="1" applyAlignment="1">
      <alignment horizontal="center" vertical="center" textRotation="90" wrapText="1"/>
    </xf>
    <xf numFmtId="0" fontId="14" fillId="13" borderId="3" xfId="3" applyFont="1" applyFill="1" applyBorder="1" applyAlignment="1">
      <alignment horizontal="center" vertical="center" textRotation="90" wrapText="1"/>
    </xf>
    <xf numFmtId="0" fontId="14" fillId="13" borderId="4" xfId="3" applyFont="1" applyFill="1" applyBorder="1" applyAlignment="1">
      <alignment horizontal="center" vertical="center" textRotation="90" wrapText="1"/>
    </xf>
    <xf numFmtId="0" fontId="14" fillId="13" borderId="5" xfId="3" applyFont="1" applyFill="1" applyBorder="1" applyAlignment="1">
      <alignment horizontal="center" vertical="center" textRotation="90" wrapText="1"/>
    </xf>
    <xf numFmtId="0" fontId="14" fillId="4" borderId="3" xfId="3" applyFont="1" applyFill="1" applyBorder="1" applyAlignment="1">
      <alignment horizontal="center" vertical="center" textRotation="90" wrapText="1"/>
    </xf>
    <xf numFmtId="0" fontId="14" fillId="4" borderId="4" xfId="3" applyFont="1" applyFill="1" applyBorder="1" applyAlignment="1">
      <alignment horizontal="center" vertical="center" textRotation="90" wrapText="1"/>
    </xf>
    <xf numFmtId="0" fontId="14" fillId="4" borderId="5" xfId="3" applyFont="1" applyFill="1" applyBorder="1" applyAlignment="1">
      <alignment horizontal="center" vertical="center" textRotation="90" wrapText="1"/>
    </xf>
    <xf numFmtId="0" fontId="14" fillId="4" borderId="3" xfId="3" applyFont="1" applyFill="1" applyBorder="1" applyAlignment="1">
      <alignment horizontal="center" vertical="center" wrapText="1"/>
    </xf>
    <xf numFmtId="0" fontId="14" fillId="4" borderId="4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4" fillId="16" borderId="3" xfId="3" applyFont="1" applyFill="1" applyBorder="1" applyAlignment="1">
      <alignment horizontal="center" vertical="center" textRotation="90" wrapText="1"/>
    </xf>
    <xf numFmtId="0" fontId="14" fillId="16" borderId="4" xfId="3" applyFont="1" applyFill="1" applyBorder="1" applyAlignment="1">
      <alignment horizontal="center" vertical="center" textRotation="90" wrapText="1"/>
    </xf>
    <xf numFmtId="0" fontId="14" fillId="16" borderId="5" xfId="3" applyFont="1" applyFill="1" applyBorder="1" applyAlignment="1">
      <alignment horizontal="center" vertical="center" textRotation="90" wrapText="1"/>
    </xf>
    <xf numFmtId="0" fontId="14" fillId="17" borderId="3" xfId="3" applyFont="1" applyFill="1" applyBorder="1" applyAlignment="1">
      <alignment horizontal="center" vertical="center" textRotation="90" wrapText="1"/>
    </xf>
    <xf numFmtId="0" fontId="14" fillId="17" borderId="4" xfId="3" applyFont="1" applyFill="1" applyBorder="1" applyAlignment="1">
      <alignment horizontal="center" vertical="center" textRotation="90" wrapText="1"/>
    </xf>
    <xf numFmtId="0" fontId="14" fillId="17" borderId="5" xfId="3" applyFont="1" applyFill="1" applyBorder="1" applyAlignment="1">
      <alignment horizontal="center" vertical="center" textRotation="90" wrapText="1"/>
    </xf>
    <xf numFmtId="0" fontId="14" fillId="6" borderId="3" xfId="3" applyFont="1" applyFill="1" applyBorder="1" applyAlignment="1">
      <alignment horizontal="left" vertical="center" wrapText="1"/>
    </xf>
    <xf numFmtId="0" fontId="14" fillId="6" borderId="4" xfId="3" applyFont="1" applyFill="1" applyBorder="1" applyAlignment="1">
      <alignment horizontal="left" vertical="center" wrapText="1"/>
    </xf>
    <xf numFmtId="0" fontId="14" fillId="6" borderId="5" xfId="3" applyFont="1" applyFill="1" applyBorder="1" applyAlignment="1">
      <alignment horizontal="left" vertical="center" wrapText="1"/>
    </xf>
    <xf numFmtId="165" fontId="15" fillId="0" borderId="7" xfId="3" applyNumberFormat="1" applyFont="1" applyFill="1" applyBorder="1" applyAlignment="1">
      <alignment horizontal="center" vertical="center" wrapText="1"/>
    </xf>
    <xf numFmtId="165" fontId="15" fillId="0" borderId="9" xfId="3" applyNumberFormat="1" applyFont="1" applyFill="1" applyBorder="1" applyAlignment="1">
      <alignment horizontal="center" vertical="center" wrapText="1"/>
    </xf>
    <xf numFmtId="165" fontId="15" fillId="0" borderId="11" xfId="3" applyNumberFormat="1" applyFont="1" applyFill="1" applyBorder="1" applyAlignment="1">
      <alignment horizontal="center" vertical="center" wrapText="1"/>
    </xf>
    <xf numFmtId="165" fontId="15" fillId="0" borderId="6" xfId="3" applyNumberFormat="1" applyFont="1" applyFill="1" applyBorder="1" applyAlignment="1">
      <alignment horizontal="center" vertical="center" wrapText="1"/>
    </xf>
    <xf numFmtId="165" fontId="15" fillId="0" borderId="10" xfId="3" applyNumberFormat="1" applyFont="1" applyFill="1" applyBorder="1" applyAlignment="1">
      <alignment horizontal="center" vertical="center" wrapText="1"/>
    </xf>
    <xf numFmtId="165" fontId="15" fillId="0" borderId="12" xfId="3" applyNumberFormat="1" applyFont="1" applyFill="1" applyBorder="1" applyAlignment="1">
      <alignment horizontal="center" vertical="center" wrapText="1"/>
    </xf>
    <xf numFmtId="0" fontId="14" fillId="18" borderId="3" xfId="3" applyFont="1" applyFill="1" applyBorder="1" applyAlignment="1">
      <alignment horizontal="center" vertical="center" textRotation="90" wrapText="1"/>
    </xf>
    <xf numFmtId="0" fontId="14" fillId="18" borderId="4" xfId="3" applyFont="1" applyFill="1" applyBorder="1" applyAlignment="1">
      <alignment horizontal="center" vertical="center" textRotation="90" wrapText="1"/>
    </xf>
    <xf numFmtId="0" fontId="14" fillId="18" borderId="5" xfId="3" applyFont="1" applyFill="1" applyBorder="1" applyAlignment="1">
      <alignment horizontal="center" vertical="center" textRotation="90" wrapText="1"/>
    </xf>
    <xf numFmtId="0" fontId="14" fillId="18" borderId="3" xfId="3" applyFont="1" applyFill="1" applyBorder="1" applyAlignment="1">
      <alignment horizontal="center" vertical="center" wrapText="1"/>
    </xf>
    <xf numFmtId="0" fontId="14" fillId="18" borderId="4" xfId="3" applyFont="1" applyFill="1" applyBorder="1" applyAlignment="1">
      <alignment horizontal="center" vertical="center" wrapText="1"/>
    </xf>
    <xf numFmtId="0" fontId="14" fillId="18" borderId="5" xfId="3" applyFont="1" applyFill="1" applyBorder="1" applyAlignment="1">
      <alignment horizontal="center" vertical="center" wrapText="1"/>
    </xf>
    <xf numFmtId="165" fontId="17" fillId="0" borderId="2" xfId="3" applyNumberFormat="1" applyFont="1" applyBorder="1" applyAlignment="1">
      <alignment horizontal="center" vertical="center" wrapText="1"/>
    </xf>
    <xf numFmtId="165" fontId="17" fillId="0" borderId="6" xfId="3" applyNumberFormat="1" applyFont="1" applyBorder="1" applyAlignment="1">
      <alignment horizontal="center" vertical="center" wrapText="1"/>
    </xf>
    <xf numFmtId="165" fontId="17" fillId="0" borderId="10" xfId="3" applyNumberFormat="1" applyFont="1" applyBorder="1" applyAlignment="1">
      <alignment horizontal="center" vertical="center" wrapText="1"/>
    </xf>
    <xf numFmtId="165" fontId="17" fillId="0" borderId="12" xfId="3" applyNumberFormat="1" applyFont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42" fontId="15" fillId="0" borderId="3" xfId="2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 wrapText="1"/>
    </xf>
    <xf numFmtId="9" fontId="2" fillId="0" borderId="0" xfId="1" applyFont="1" applyAlignment="1">
      <alignment wrapText="1"/>
    </xf>
    <xf numFmtId="9" fontId="10" fillId="3" borderId="2" xfId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9" fontId="8" fillId="2" borderId="2" xfId="1" applyFont="1" applyFill="1" applyBorder="1" applyAlignment="1">
      <alignment horizontal="center" vertical="center"/>
    </xf>
    <xf numFmtId="171" fontId="2" fillId="0" borderId="2" xfId="1" applyNumberFormat="1" applyFont="1" applyFill="1" applyBorder="1" applyAlignment="1">
      <alignment horizontal="center" vertical="center" wrapText="1"/>
    </xf>
  </cellXfs>
  <cellStyles count="6">
    <cellStyle name="Moneda [0]" xfId="2" builtinId="7"/>
    <cellStyle name="Moneda [0] 2" xfId="5" xr:uid="{F27113B9-FEAC-4481-94DC-561E33E15F3E}"/>
    <cellStyle name="Moneda 2" xfId="4" xr:uid="{A1486F63-F64A-4875-B490-BA57E0F9D29A}"/>
    <cellStyle name="Normal" xfId="0" builtinId="0"/>
    <cellStyle name="Normal 2" xfId="3" xr:uid="{DC27FD80-EFEC-4051-B121-2AA1C36F2990}"/>
    <cellStyle name="Porcentaje" xfId="1" builtinId="5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1229589</xdr:colOff>
      <xdr:row>0</xdr:row>
      <xdr:rowOff>51955</xdr:rowOff>
    </xdr:from>
    <xdr:to>
      <xdr:col>6</xdr:col>
      <xdr:colOff>264699</xdr:colOff>
      <xdr:row>5</xdr:row>
      <xdr:rowOff>311728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3B4004-9022-4886-BCA7-7B810DAE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816" y="51955"/>
          <a:ext cx="494061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103909</xdr:colOff>
      <xdr:row>0</xdr:row>
      <xdr:rowOff>0</xdr:rowOff>
    </xdr:from>
    <xdr:to>
      <xdr:col>6</xdr:col>
      <xdr:colOff>1078656</xdr:colOff>
      <xdr:row>6</xdr:row>
      <xdr:rowOff>51955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EB1E64-B8AF-403F-9D94-6025284BF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818" y="0"/>
          <a:ext cx="494061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13.%20PLAN%20ESTRATEGICO%20SECTORIAL/AVANCE%20PES/METAS/Matriz_de_indicadores_de_ciudad/mtz_i_go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VIDA"/>
      <sheetName val="SERIE HISTORICA"/>
      <sheetName val="265"/>
      <sheetName val="620"/>
      <sheetName val="621"/>
      <sheetName val="622"/>
      <sheetName val="Hoja3"/>
      <sheetName val="ajustes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 t="str">
            <v>Indice</v>
          </cell>
        </row>
        <row r="8">
          <cell r="B8" t="str">
            <v>Porcentaje</v>
          </cell>
        </row>
        <row r="9">
          <cell r="B9" t="str">
            <v>Razón</v>
          </cell>
        </row>
        <row r="10">
          <cell r="B10" t="str">
            <v>Tasa</v>
          </cell>
        </row>
        <row r="11">
          <cell r="B11" t="str">
            <v>Valor absoluto</v>
          </cell>
        </row>
        <row r="12">
          <cell r="B12" t="str">
            <v>Otro ¿Cuál?</v>
          </cell>
        </row>
        <row r="42">
          <cell r="E42" t="str">
            <v>Ambiental</v>
          </cell>
        </row>
        <row r="43">
          <cell r="E43" t="str">
            <v>Cultural</v>
          </cell>
        </row>
        <row r="44">
          <cell r="E44" t="str">
            <v>Económica</v>
          </cell>
        </row>
        <row r="45">
          <cell r="B45" t="str">
            <v>Registro administrativo</v>
          </cell>
          <cell r="E45" t="str">
            <v>Social</v>
          </cell>
        </row>
        <row r="46">
          <cell r="B46" t="str">
            <v>Censo</v>
          </cell>
          <cell r="E46" t="str">
            <v>Territorial</v>
          </cell>
        </row>
        <row r="47">
          <cell r="B47" t="str">
            <v>Encuesta</v>
          </cell>
        </row>
        <row r="51">
          <cell r="B51" t="str">
            <v>Diario</v>
          </cell>
        </row>
        <row r="52">
          <cell r="B52" t="str">
            <v>Semanal</v>
          </cell>
        </row>
        <row r="53">
          <cell r="B53" t="str">
            <v>Mensual</v>
          </cell>
        </row>
        <row r="54">
          <cell r="B54" t="str">
            <v>Bimestral</v>
          </cell>
        </row>
        <row r="55">
          <cell r="B55" t="str">
            <v>Trimestral</v>
          </cell>
        </row>
        <row r="56">
          <cell r="B56" t="str">
            <v>Semestral</v>
          </cell>
        </row>
        <row r="57">
          <cell r="B57" t="str">
            <v>Anual</v>
          </cell>
        </row>
        <row r="58">
          <cell r="B58" t="str">
            <v>Cuatrienal</v>
          </cell>
        </row>
        <row r="59">
          <cell r="B59" t="str">
            <v>Otro ¿Cuál?</v>
          </cell>
        </row>
        <row r="63">
          <cell r="E63" t="str">
            <v>Fuente primaria</v>
          </cell>
        </row>
        <row r="64">
          <cell r="E64" t="str">
            <v>Calculo externo</v>
          </cell>
        </row>
        <row r="114">
          <cell r="B114" t="str">
            <v>Secretaría General</v>
          </cell>
        </row>
        <row r="115">
          <cell r="B115" t="str">
            <v>Departamento Administrativo del Servicio Civil Distrital</v>
          </cell>
        </row>
        <row r="116">
          <cell r="B116" t="str">
            <v>Secretaría Distrital de Gobierno</v>
          </cell>
        </row>
        <row r="117">
          <cell r="B117" t="str">
            <v>Departamento Administrativo de la Defensoría del Espacio Público</v>
          </cell>
        </row>
        <row r="118">
          <cell r="B118" t="str">
            <v>Unidad Administrativa Especial Cuerpo Oficial de Bomberos</v>
          </cell>
        </row>
        <row r="119">
          <cell r="B119" t="str">
            <v>Fondo de Prevención y Atención de Emergencias</v>
          </cell>
        </row>
        <row r="120">
          <cell r="B120" t="str">
            <v>Fondo de Vigilancia y Seguridad</v>
          </cell>
        </row>
        <row r="121">
          <cell r="B121" t="str">
            <v>Instituto Distrital de la Participación y Acción Comunal</v>
          </cell>
        </row>
        <row r="122">
          <cell r="B122" t="str">
            <v>Secretaría Distrital de Hacienda</v>
          </cell>
        </row>
        <row r="123">
          <cell r="B123" t="str">
            <v>Fondo de Prestaciones Económicas, Cesantías y Pensiones</v>
          </cell>
        </row>
        <row r="124">
          <cell r="B124" t="str">
            <v>Unidad Administrativa Especial de Catastro Distrital</v>
          </cell>
        </row>
        <row r="125">
          <cell r="B125" t="str">
            <v>Lotería de Bogotá</v>
          </cell>
        </row>
        <row r="126">
          <cell r="B126" t="str">
            <v>Secretaría Distrital de Planeación</v>
          </cell>
        </row>
        <row r="127">
          <cell r="B127" t="str">
            <v>Secretaría Distrital de Desarrollo Económico</v>
          </cell>
        </row>
        <row r="128">
          <cell r="B128" t="str">
            <v>Instituto para la Economía Social</v>
          </cell>
        </row>
        <row r="129">
          <cell r="B129" t="str">
            <v>Instituto Distrital de Turismo</v>
          </cell>
        </row>
        <row r="130">
          <cell r="B130" t="str">
            <v>Secretaría de Educación del Distrito</v>
          </cell>
        </row>
        <row r="131">
          <cell r="B131" t="str">
            <v>Instituto para la Investigación Educativa y el Desarrollo Pedagógico</v>
          </cell>
        </row>
        <row r="132">
          <cell r="B132" t="str">
            <v>Universidad Distrital Francisco José de Caldas</v>
          </cell>
        </row>
        <row r="133">
          <cell r="B133" t="str">
            <v>Secretaría Distrital de Salud</v>
          </cell>
        </row>
        <row r="134">
          <cell r="B134" t="str">
            <v>Secretaría Distrital de Integración Social</v>
          </cell>
        </row>
        <row r="135">
          <cell r="B135" t="str">
            <v>Instituto Distrital para la Protección de la Niñez y la Juventud</v>
          </cell>
        </row>
        <row r="136">
          <cell r="B136" t="str">
            <v>Secretaría Distrital de Cultura, Recreación y Deporte</v>
          </cell>
        </row>
        <row r="137">
          <cell r="B137" t="str">
            <v>Instituto Distrital de Recreación y Deporte</v>
          </cell>
        </row>
        <row r="138">
          <cell r="B138" t="str">
            <v>Instituto Distrital del Patrimonio Cultural</v>
          </cell>
        </row>
        <row r="139">
          <cell r="B139" t="str">
            <v>Fundación Gilberto Alzate Avendaño</v>
          </cell>
        </row>
        <row r="140">
          <cell r="B140" t="str">
            <v>Orquesta Filarmónica de Bogotá</v>
          </cell>
        </row>
        <row r="141">
          <cell r="B141" t="str">
            <v>Canal Capital</v>
          </cell>
        </row>
        <row r="142">
          <cell r="B142" t="str">
            <v>Secretaría Distrital de Ambiente</v>
          </cell>
        </row>
        <row r="143">
          <cell r="B143" t="str">
            <v>Jardín Botánico José Celestino Mutis</v>
          </cell>
        </row>
        <row r="144">
          <cell r="B144" t="str">
            <v>Secretaría Distrital de Movilidad</v>
          </cell>
        </row>
        <row r="145">
          <cell r="B145" t="str">
            <v>Instituto de Desarrollo Urbano</v>
          </cell>
        </row>
        <row r="146">
          <cell r="B146" t="str">
            <v>Unidad Administrativa Especial de Rehabilitación y Mantenimiento Vial</v>
          </cell>
        </row>
        <row r="147">
          <cell r="B147" t="str">
            <v>Empresa de Transporte del Tercer Milenio - Transmilenio S.A.</v>
          </cell>
        </row>
        <row r="148">
          <cell r="B148" t="str">
            <v>Secretaría Distrital del Hábitat</v>
          </cell>
        </row>
        <row r="149">
          <cell r="B149" t="str">
            <v>Caja de Vivienda Popular</v>
          </cell>
        </row>
        <row r="150">
          <cell r="B150" t="str">
            <v>Unidad Administrativa Especial de Servicios Públicos</v>
          </cell>
        </row>
        <row r="151">
          <cell r="B151" t="str">
            <v>Metrovivienda</v>
          </cell>
        </row>
        <row r="152">
          <cell r="B152" t="str">
            <v>Empresa de Renovación Urbana</v>
          </cell>
        </row>
        <row r="153">
          <cell r="B153" t="str">
            <v>Empresa de Acueducto y Alcantarillado de Bogotá</v>
          </cell>
        </row>
        <row r="154">
          <cell r="B154" t="str">
            <v>Personería de Bogotá</v>
          </cell>
        </row>
        <row r="155">
          <cell r="B155" t="str">
            <v>Contraloría de Bogotá</v>
          </cell>
        </row>
        <row r="156">
          <cell r="B156" t="str">
            <v>Veeduría de Bogotá</v>
          </cell>
        </row>
        <row r="157">
          <cell r="B157" t="str">
            <v>Otro ¿Cuál?</v>
          </cell>
        </row>
        <row r="161">
          <cell r="F161" t="str">
            <v>X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BB9E-BBA6-4E01-932F-B94EE84DE94E}">
  <dimension ref="B1:XFD53"/>
  <sheetViews>
    <sheetView showGridLines="0" zoomScale="55" zoomScaleNormal="55" workbookViewId="0">
      <selection activeCell="X40" sqref="X40"/>
    </sheetView>
  </sheetViews>
  <sheetFormatPr baseColWidth="10" defaultRowHeight="15.75" x14ac:dyDescent="0.25"/>
  <cols>
    <col min="1" max="1" width="3.85546875" style="1" customWidth="1"/>
    <col min="2" max="3" width="33.140625" style="1" customWidth="1"/>
    <col min="4" max="4" width="33.85546875" style="1" customWidth="1"/>
    <col min="5" max="5" width="21.7109375" style="1" customWidth="1"/>
    <col min="6" max="6" width="32.85546875" style="1" customWidth="1"/>
    <col min="7" max="7" width="26.85546875" style="1" customWidth="1"/>
    <col min="8" max="8" width="58.140625" style="1" customWidth="1"/>
    <col min="9" max="9" width="21.85546875" style="1" customWidth="1"/>
    <col min="10" max="10" width="20.85546875" style="1" customWidth="1"/>
    <col min="11" max="11" width="54.140625" style="23" customWidth="1"/>
    <col min="12" max="12" width="26.42578125" style="23" customWidth="1"/>
    <col min="13" max="23" width="15.7109375" style="1" customWidth="1"/>
    <col min="24" max="24" width="15.7109375" style="217" customWidth="1"/>
    <col min="25" max="25" width="15.7109375" style="1" customWidth="1"/>
    <col min="26" max="27" width="23.28515625" style="1" hidden="1" customWidth="1"/>
    <col min="28" max="16384" width="11.42578125" style="1"/>
  </cols>
  <sheetData>
    <row r="1" spans="2:27" ht="26.1" customHeight="1" x14ac:dyDescent="0.45">
      <c r="B1" s="60" t="s">
        <v>133</v>
      </c>
      <c r="C1" s="59"/>
    </row>
    <row r="2" spans="2:27" ht="26.1" customHeight="1" x14ac:dyDescent="0.45">
      <c r="B2" s="60" t="s">
        <v>134</v>
      </c>
      <c r="C2" s="59"/>
    </row>
    <row r="3" spans="2:27" ht="26.1" customHeight="1" x14ac:dyDescent="0.45">
      <c r="B3" s="60" t="s">
        <v>165</v>
      </c>
      <c r="C3" s="59"/>
    </row>
    <row r="4" spans="2:27" ht="26.1" customHeight="1" x14ac:dyDescent="0.45">
      <c r="B4" s="60" t="s">
        <v>168</v>
      </c>
      <c r="C4" s="59"/>
    </row>
    <row r="5" spans="2:27" ht="26.1" customHeight="1" x14ac:dyDescent="0.45">
      <c r="B5" s="60" t="s">
        <v>136</v>
      </c>
      <c r="C5" s="59"/>
    </row>
    <row r="6" spans="2:27" ht="26.1" customHeight="1" x14ac:dyDescent="0.45">
      <c r="B6" s="60"/>
      <c r="C6" s="59"/>
    </row>
    <row r="7" spans="2:27" ht="26.1" customHeight="1" x14ac:dyDescent="0.25"/>
    <row r="8" spans="2:27" s="4" customFormat="1" ht="56.25" customHeight="1" x14ac:dyDescent="0.25">
      <c r="B8" s="21" t="s">
        <v>5</v>
      </c>
      <c r="C8" s="21" t="s">
        <v>120</v>
      </c>
      <c r="D8" s="22" t="s">
        <v>6</v>
      </c>
      <c r="E8" s="21" t="s">
        <v>13</v>
      </c>
      <c r="F8" s="21" t="s">
        <v>7</v>
      </c>
      <c r="G8" s="21" t="s">
        <v>8</v>
      </c>
      <c r="H8" s="21" t="s">
        <v>65</v>
      </c>
      <c r="I8" s="21" t="s">
        <v>66</v>
      </c>
      <c r="J8" s="21" t="s">
        <v>108</v>
      </c>
      <c r="K8" s="22" t="s">
        <v>12</v>
      </c>
      <c r="L8" s="22" t="s">
        <v>103</v>
      </c>
      <c r="M8" s="21">
        <v>2016</v>
      </c>
      <c r="N8" s="21" t="s">
        <v>104</v>
      </c>
      <c r="O8" s="21" t="s">
        <v>105</v>
      </c>
      <c r="P8" s="21">
        <v>2017</v>
      </c>
      <c r="Q8" s="21" t="s">
        <v>104</v>
      </c>
      <c r="R8" s="21" t="s">
        <v>105</v>
      </c>
      <c r="S8" s="21">
        <v>2018</v>
      </c>
      <c r="T8" s="21" t="s">
        <v>104</v>
      </c>
      <c r="U8" s="21" t="s">
        <v>105</v>
      </c>
      <c r="V8" s="21">
        <v>2019</v>
      </c>
      <c r="W8" s="21" t="s">
        <v>104</v>
      </c>
      <c r="X8" s="218" t="s">
        <v>105</v>
      </c>
      <c r="Y8" s="21">
        <v>2020</v>
      </c>
      <c r="Z8" s="21" t="s">
        <v>104</v>
      </c>
      <c r="AA8" s="21" t="s">
        <v>105</v>
      </c>
    </row>
    <row r="9" spans="2:27" ht="78.75" customHeight="1" x14ac:dyDescent="0.25">
      <c r="B9" s="142" t="s">
        <v>10</v>
      </c>
      <c r="C9" s="142" t="s">
        <v>124</v>
      </c>
      <c r="D9" s="142" t="s">
        <v>56</v>
      </c>
      <c r="E9" s="145">
        <f>SUM('Plan de acción Inv'!P10:P27)</f>
        <v>10800000000</v>
      </c>
      <c r="F9" s="142" t="s">
        <v>11</v>
      </c>
      <c r="G9" s="139" t="s">
        <v>117</v>
      </c>
      <c r="H9" s="13" t="s">
        <v>14</v>
      </c>
      <c r="I9" s="24" t="s">
        <v>67</v>
      </c>
      <c r="J9" s="49" t="s">
        <v>109</v>
      </c>
      <c r="K9" s="3" t="s">
        <v>68</v>
      </c>
      <c r="L9" s="25">
        <v>1</v>
      </c>
      <c r="M9" s="53">
        <v>0.05</v>
      </c>
      <c r="N9" s="47">
        <v>0.05</v>
      </c>
      <c r="O9" s="43">
        <f>+N9/M9</f>
        <v>1</v>
      </c>
      <c r="P9" s="53">
        <v>0.4</v>
      </c>
      <c r="Q9" s="25">
        <v>0.33</v>
      </c>
      <c r="R9" s="43">
        <f>+Q9/P9</f>
        <v>0.82499999999999996</v>
      </c>
      <c r="S9" s="33">
        <v>0.65</v>
      </c>
      <c r="T9" s="32">
        <v>0.65</v>
      </c>
      <c r="U9" s="51">
        <v>0.82499999999999996</v>
      </c>
      <c r="V9" s="34">
        <v>0.95</v>
      </c>
      <c r="W9" s="32">
        <v>0.92530000000000001</v>
      </c>
      <c r="X9" s="220">
        <v>0.91779999999999995</v>
      </c>
      <c r="Y9" s="34">
        <v>1</v>
      </c>
      <c r="Z9" s="14"/>
      <c r="AA9" s="14"/>
    </row>
    <row r="10" spans="2:27" ht="42.75" customHeight="1" x14ac:dyDescent="0.25">
      <c r="B10" s="143"/>
      <c r="C10" s="143"/>
      <c r="D10" s="143"/>
      <c r="E10" s="146"/>
      <c r="F10" s="143"/>
      <c r="G10" s="140"/>
      <c r="H10" s="13" t="s">
        <v>15</v>
      </c>
      <c r="I10" s="24" t="s">
        <v>67</v>
      </c>
      <c r="J10" s="49" t="s">
        <v>109</v>
      </c>
      <c r="K10" s="3" t="s">
        <v>69</v>
      </c>
      <c r="L10" s="25">
        <v>1</v>
      </c>
      <c r="M10" s="53">
        <v>0.05</v>
      </c>
      <c r="N10" s="47">
        <v>0.05</v>
      </c>
      <c r="O10" s="43">
        <f t="shared" ref="O10:O45" si="0">+N10/M10</f>
        <v>1</v>
      </c>
      <c r="P10" s="53">
        <v>0.4</v>
      </c>
      <c r="Q10" s="26">
        <v>0.40000000000000008</v>
      </c>
      <c r="R10" s="43">
        <f t="shared" ref="R10:R50" si="1">+Q10/P10</f>
        <v>1.0000000000000002</v>
      </c>
      <c r="S10" s="33">
        <v>0.7</v>
      </c>
      <c r="T10" s="32">
        <v>0.70000000000000007</v>
      </c>
      <c r="U10" s="51">
        <f t="shared" ref="U10:U15" si="2">+T10/S10</f>
        <v>1.0000000000000002</v>
      </c>
      <c r="V10" s="34">
        <v>1</v>
      </c>
      <c r="W10" s="32">
        <v>1</v>
      </c>
      <c r="X10" s="52">
        <v>1</v>
      </c>
      <c r="Y10" s="34" t="s">
        <v>106</v>
      </c>
      <c r="Z10" s="14"/>
      <c r="AA10" s="14"/>
    </row>
    <row r="11" spans="2:27" ht="54" customHeight="1" x14ac:dyDescent="0.25">
      <c r="B11" s="143"/>
      <c r="C11" s="143"/>
      <c r="D11" s="143"/>
      <c r="E11" s="146"/>
      <c r="F11" s="143"/>
      <c r="G11" s="140"/>
      <c r="H11" s="13" t="s">
        <v>16</v>
      </c>
      <c r="I11" s="24" t="s">
        <v>67</v>
      </c>
      <c r="J11" s="49" t="s">
        <v>110</v>
      </c>
      <c r="K11" s="3" t="s">
        <v>70</v>
      </c>
      <c r="L11" s="212">
        <v>21504</v>
      </c>
      <c r="M11" s="53">
        <v>200</v>
      </c>
      <c r="N11" s="47">
        <v>60</v>
      </c>
      <c r="O11" s="43">
        <f t="shared" si="0"/>
        <v>0.3</v>
      </c>
      <c r="P11" s="53">
        <v>3500</v>
      </c>
      <c r="Q11" s="27">
        <v>3413</v>
      </c>
      <c r="R11" s="43">
        <f t="shared" si="1"/>
        <v>0.97514285714285709</v>
      </c>
      <c r="S11" s="35">
        <v>7000</v>
      </c>
      <c r="T11" s="32">
        <v>8641</v>
      </c>
      <c r="U11" s="51">
        <f t="shared" si="2"/>
        <v>1.2344285714285714</v>
      </c>
      <c r="V11" s="213">
        <v>6300</v>
      </c>
      <c r="W11" s="32">
        <v>5758</v>
      </c>
      <c r="X11" s="52">
        <f>+W11/V11</f>
        <v>0.91396825396825399</v>
      </c>
      <c r="Y11" s="34">
        <v>3090</v>
      </c>
      <c r="Z11" s="14"/>
      <c r="AA11" s="14"/>
    </row>
    <row r="12" spans="2:27" ht="75.75" customHeight="1" x14ac:dyDescent="0.25">
      <c r="B12" s="143"/>
      <c r="C12" s="143"/>
      <c r="D12" s="143"/>
      <c r="E12" s="146"/>
      <c r="F12" s="143"/>
      <c r="G12" s="140"/>
      <c r="H12" s="13" t="s">
        <v>17</v>
      </c>
      <c r="I12" s="24" t="s">
        <v>67</v>
      </c>
      <c r="J12" s="49" t="s">
        <v>110</v>
      </c>
      <c r="K12" s="3" t="s">
        <v>71</v>
      </c>
      <c r="L12" s="212">
        <v>34708</v>
      </c>
      <c r="M12" s="53">
        <v>500</v>
      </c>
      <c r="N12" s="47">
        <v>1809</v>
      </c>
      <c r="O12" s="43">
        <f t="shared" si="0"/>
        <v>3.6179999999999999</v>
      </c>
      <c r="P12" s="53">
        <v>17000</v>
      </c>
      <c r="Q12" s="25">
        <v>17651</v>
      </c>
      <c r="R12" s="43">
        <f t="shared" si="1"/>
        <v>1.0382941176470588</v>
      </c>
      <c r="S12" s="35">
        <v>11849</v>
      </c>
      <c r="T12" s="32">
        <v>15248</v>
      </c>
      <c r="U12" s="51">
        <f t="shared" si="2"/>
        <v>1.2868596506034264</v>
      </c>
      <c r="V12" s="34">
        <v>0</v>
      </c>
      <c r="W12" s="32">
        <v>0</v>
      </c>
      <c r="X12" s="52" t="s">
        <v>106</v>
      </c>
      <c r="Y12" s="34" t="s">
        <v>106</v>
      </c>
      <c r="Z12" s="14"/>
      <c r="AA12" s="14"/>
    </row>
    <row r="13" spans="2:27" ht="45" customHeight="1" x14ac:dyDescent="0.25">
      <c r="B13" s="143"/>
      <c r="C13" s="143"/>
      <c r="D13" s="143"/>
      <c r="E13" s="146"/>
      <c r="F13" s="143"/>
      <c r="G13" s="140"/>
      <c r="H13" s="13" t="s">
        <v>18</v>
      </c>
      <c r="I13" s="24" t="s">
        <v>67</v>
      </c>
      <c r="J13" s="49" t="s">
        <v>110</v>
      </c>
      <c r="K13" s="3" t="s">
        <v>72</v>
      </c>
      <c r="L13" s="212">
        <v>23000</v>
      </c>
      <c r="M13" s="54">
        <v>0</v>
      </c>
      <c r="N13" s="47">
        <v>0</v>
      </c>
      <c r="O13" s="43" t="s">
        <v>106</v>
      </c>
      <c r="P13" s="54">
        <v>7000</v>
      </c>
      <c r="Q13" s="25">
        <v>10053</v>
      </c>
      <c r="R13" s="43">
        <f t="shared" si="1"/>
        <v>1.4361428571428572</v>
      </c>
      <c r="S13" s="35">
        <v>4947</v>
      </c>
      <c r="T13" s="32">
        <v>6123</v>
      </c>
      <c r="U13" s="51">
        <f t="shared" si="2"/>
        <v>1.2377198302001213</v>
      </c>
      <c r="V13" s="34">
        <v>6824</v>
      </c>
      <c r="W13" s="32">
        <v>7371</v>
      </c>
      <c r="X13" s="52">
        <f>+W13/V13</f>
        <v>1.080158264947245</v>
      </c>
      <c r="Y13" s="34" t="s">
        <v>106</v>
      </c>
      <c r="Z13" s="14"/>
      <c r="AA13" s="14"/>
    </row>
    <row r="14" spans="2:27" ht="63.75" customHeight="1" x14ac:dyDescent="0.25">
      <c r="B14" s="143"/>
      <c r="C14" s="143"/>
      <c r="D14" s="143"/>
      <c r="E14" s="146"/>
      <c r="F14" s="143"/>
      <c r="G14" s="140"/>
      <c r="H14" s="13" t="s">
        <v>19</v>
      </c>
      <c r="I14" s="24" t="s">
        <v>67</v>
      </c>
      <c r="J14" s="49" t="s">
        <v>111</v>
      </c>
      <c r="K14" s="3" t="s">
        <v>73</v>
      </c>
      <c r="L14" s="25">
        <v>20</v>
      </c>
      <c r="M14" s="54">
        <v>0</v>
      </c>
      <c r="N14" s="47">
        <v>0</v>
      </c>
      <c r="O14" s="43" t="s">
        <v>106</v>
      </c>
      <c r="P14" s="54">
        <v>20</v>
      </c>
      <c r="Q14" s="25">
        <v>19</v>
      </c>
      <c r="R14" s="43">
        <f t="shared" si="1"/>
        <v>0.95</v>
      </c>
      <c r="S14" s="35">
        <v>20</v>
      </c>
      <c r="T14" s="32">
        <v>19</v>
      </c>
      <c r="U14" s="51">
        <f t="shared" si="2"/>
        <v>0.95</v>
      </c>
      <c r="V14" s="34">
        <v>20</v>
      </c>
      <c r="W14" s="32">
        <v>20</v>
      </c>
      <c r="X14" s="52">
        <f>+W14/V14</f>
        <v>1</v>
      </c>
      <c r="Y14" s="34">
        <v>20</v>
      </c>
      <c r="Z14" s="14"/>
      <c r="AA14" s="14"/>
    </row>
    <row r="15" spans="2:27" ht="49.5" customHeight="1" x14ac:dyDescent="0.25">
      <c r="B15" s="143"/>
      <c r="C15" s="143"/>
      <c r="D15" s="143"/>
      <c r="E15" s="146"/>
      <c r="F15" s="143"/>
      <c r="G15" s="140"/>
      <c r="H15" s="13" t="s">
        <v>20</v>
      </c>
      <c r="I15" s="24" t="s">
        <v>67</v>
      </c>
      <c r="J15" s="49" t="s">
        <v>109</v>
      </c>
      <c r="K15" s="3" t="s">
        <v>3</v>
      </c>
      <c r="L15" s="25">
        <v>100</v>
      </c>
      <c r="M15" s="54">
        <v>0</v>
      </c>
      <c r="N15" s="47">
        <v>0</v>
      </c>
      <c r="O15" s="43" t="s">
        <v>106</v>
      </c>
      <c r="P15" s="54">
        <v>25</v>
      </c>
      <c r="Q15" s="25">
        <v>25</v>
      </c>
      <c r="R15" s="43">
        <f t="shared" si="1"/>
        <v>1</v>
      </c>
      <c r="S15" s="33">
        <v>55</v>
      </c>
      <c r="T15" s="32">
        <v>55</v>
      </c>
      <c r="U15" s="51">
        <f t="shared" si="2"/>
        <v>1</v>
      </c>
      <c r="V15" s="34">
        <v>100</v>
      </c>
      <c r="W15" s="32">
        <v>85.54</v>
      </c>
      <c r="X15" s="220">
        <v>0.67859999999999998</v>
      </c>
      <c r="Y15" s="34" t="s">
        <v>106</v>
      </c>
      <c r="Z15" s="14"/>
      <c r="AA15" s="14"/>
    </row>
    <row r="16" spans="2:27" ht="45" customHeight="1" x14ac:dyDescent="0.25">
      <c r="B16" s="143"/>
      <c r="C16" s="143"/>
      <c r="D16" s="143"/>
      <c r="E16" s="146"/>
      <c r="F16" s="143"/>
      <c r="G16" s="140"/>
      <c r="H16" s="13" t="s">
        <v>21</v>
      </c>
      <c r="I16" s="24" t="s">
        <v>67</v>
      </c>
      <c r="J16" s="49" t="s">
        <v>109</v>
      </c>
      <c r="K16" s="3" t="s">
        <v>74</v>
      </c>
      <c r="L16" s="25">
        <v>1</v>
      </c>
      <c r="M16" s="54">
        <v>0.99</v>
      </c>
      <c r="N16" s="47">
        <v>1</v>
      </c>
      <c r="O16" s="43">
        <f t="shared" si="0"/>
        <v>1.0101010101010102</v>
      </c>
      <c r="P16" s="54">
        <v>1</v>
      </c>
      <c r="Q16" s="25">
        <v>1</v>
      </c>
      <c r="R16" s="43">
        <f t="shared" si="1"/>
        <v>1</v>
      </c>
      <c r="S16" s="33">
        <v>0</v>
      </c>
      <c r="T16" s="32">
        <v>0</v>
      </c>
      <c r="U16" s="51" t="s">
        <v>106</v>
      </c>
      <c r="V16" s="34">
        <v>0</v>
      </c>
      <c r="W16" s="32">
        <v>0</v>
      </c>
      <c r="X16" s="52" t="s">
        <v>106</v>
      </c>
      <c r="Y16" s="34" t="s">
        <v>106</v>
      </c>
      <c r="Z16" s="14"/>
      <c r="AA16" s="14"/>
    </row>
    <row r="17" spans="2:27 16384:16384" ht="45" customHeight="1" x14ac:dyDescent="0.25">
      <c r="B17" s="143"/>
      <c r="C17" s="143"/>
      <c r="D17" s="143"/>
      <c r="E17" s="146"/>
      <c r="F17" s="143"/>
      <c r="G17" s="140"/>
      <c r="H17" s="13" t="s">
        <v>22</v>
      </c>
      <c r="I17" s="24" t="s">
        <v>67</v>
      </c>
      <c r="J17" s="49" t="s">
        <v>109</v>
      </c>
      <c r="K17" s="3" t="s">
        <v>75</v>
      </c>
      <c r="L17" s="25">
        <v>1</v>
      </c>
      <c r="M17" s="54">
        <v>0</v>
      </c>
      <c r="N17" s="47">
        <v>0</v>
      </c>
      <c r="O17" s="43" t="s">
        <v>106</v>
      </c>
      <c r="P17" s="54">
        <v>0.7</v>
      </c>
      <c r="Q17" s="26">
        <v>0.7</v>
      </c>
      <c r="R17" s="43">
        <f t="shared" si="1"/>
        <v>1</v>
      </c>
      <c r="S17" s="36">
        <v>1</v>
      </c>
      <c r="T17" s="32">
        <v>1</v>
      </c>
      <c r="U17" s="51">
        <f t="shared" ref="U17:U28" si="3">+T17/S17</f>
        <v>1</v>
      </c>
      <c r="V17" s="34">
        <v>0</v>
      </c>
      <c r="W17" s="32">
        <v>0</v>
      </c>
      <c r="X17" s="52" t="s">
        <v>106</v>
      </c>
      <c r="Y17" s="34" t="s">
        <v>106</v>
      </c>
      <c r="Z17" s="14"/>
      <c r="AA17" s="14"/>
    </row>
    <row r="18" spans="2:27 16384:16384" ht="45" customHeight="1" x14ac:dyDescent="0.25">
      <c r="B18" s="143"/>
      <c r="C18" s="143"/>
      <c r="D18" s="143"/>
      <c r="E18" s="146"/>
      <c r="F18" s="143"/>
      <c r="G18" s="140"/>
      <c r="H18" s="13" t="s">
        <v>23</v>
      </c>
      <c r="I18" s="24" t="s">
        <v>67</v>
      </c>
      <c r="J18" s="49" t="s">
        <v>109</v>
      </c>
      <c r="K18" s="3" t="s">
        <v>76</v>
      </c>
      <c r="L18" s="25">
        <v>1</v>
      </c>
      <c r="M18" s="54">
        <v>0.05</v>
      </c>
      <c r="N18" s="47">
        <v>0.05</v>
      </c>
      <c r="O18" s="43">
        <f t="shared" si="0"/>
        <v>1</v>
      </c>
      <c r="P18" s="54">
        <v>0.42</v>
      </c>
      <c r="Q18" s="25">
        <v>0.42</v>
      </c>
      <c r="R18" s="43">
        <f t="shared" si="1"/>
        <v>1</v>
      </c>
      <c r="S18" s="33">
        <v>0.75</v>
      </c>
      <c r="T18" s="32">
        <v>0.68</v>
      </c>
      <c r="U18" s="51">
        <f t="shared" si="3"/>
        <v>0.90666666666666673</v>
      </c>
      <c r="V18" s="34">
        <v>1</v>
      </c>
      <c r="W18" s="32">
        <v>0.93600000000000005</v>
      </c>
      <c r="X18" s="220">
        <v>0.80100000000000005</v>
      </c>
      <c r="Y18" s="34" t="s">
        <v>106</v>
      </c>
      <c r="Z18" s="14"/>
      <c r="AA18" s="14"/>
    </row>
    <row r="19" spans="2:27 16384:16384" ht="45" customHeight="1" x14ac:dyDescent="0.25">
      <c r="B19" s="143"/>
      <c r="C19" s="143"/>
      <c r="D19" s="143"/>
      <c r="E19" s="146"/>
      <c r="F19" s="143"/>
      <c r="G19" s="140"/>
      <c r="H19" s="13" t="s">
        <v>24</v>
      </c>
      <c r="I19" s="24" t="s">
        <v>67</v>
      </c>
      <c r="J19" s="49" t="s">
        <v>110</v>
      </c>
      <c r="K19" s="3" t="s">
        <v>2</v>
      </c>
      <c r="L19" s="25">
        <v>80</v>
      </c>
      <c r="M19" s="54">
        <v>0</v>
      </c>
      <c r="N19" s="47">
        <v>0</v>
      </c>
      <c r="O19" s="43" t="s">
        <v>106</v>
      </c>
      <c r="P19" s="54">
        <v>27</v>
      </c>
      <c r="Q19" s="25">
        <v>27</v>
      </c>
      <c r="R19" s="43">
        <f t="shared" si="1"/>
        <v>1</v>
      </c>
      <c r="S19" s="35">
        <v>53</v>
      </c>
      <c r="T19" s="32">
        <v>74</v>
      </c>
      <c r="U19" s="51">
        <f t="shared" si="3"/>
        <v>1.3962264150943395</v>
      </c>
      <c r="V19" s="34">
        <v>0</v>
      </c>
      <c r="W19" s="32">
        <v>0</v>
      </c>
      <c r="X19" s="52" t="s">
        <v>106</v>
      </c>
      <c r="Y19" s="34" t="s">
        <v>106</v>
      </c>
      <c r="Z19" s="14"/>
      <c r="AA19" s="14"/>
    </row>
    <row r="20" spans="2:27 16384:16384" ht="45" customHeight="1" x14ac:dyDescent="0.25">
      <c r="B20" s="143"/>
      <c r="C20" s="143"/>
      <c r="D20" s="143"/>
      <c r="E20" s="146"/>
      <c r="F20" s="143"/>
      <c r="G20" s="140"/>
      <c r="H20" s="13" t="s">
        <v>25</v>
      </c>
      <c r="I20" s="24" t="s">
        <v>67</v>
      </c>
      <c r="J20" s="49" t="s">
        <v>111</v>
      </c>
      <c r="K20" s="3" t="s">
        <v>77</v>
      </c>
      <c r="L20" s="25">
        <v>20</v>
      </c>
      <c r="M20" s="54">
        <v>20</v>
      </c>
      <c r="N20" s="47">
        <v>14</v>
      </c>
      <c r="O20" s="43">
        <f t="shared" si="0"/>
        <v>0.7</v>
      </c>
      <c r="P20" s="54">
        <v>20</v>
      </c>
      <c r="Q20" s="25">
        <v>20</v>
      </c>
      <c r="R20" s="43">
        <f t="shared" si="1"/>
        <v>1</v>
      </c>
      <c r="S20" s="35">
        <v>20</v>
      </c>
      <c r="T20" s="32">
        <v>20</v>
      </c>
      <c r="U20" s="51">
        <f t="shared" si="3"/>
        <v>1</v>
      </c>
      <c r="V20" s="34">
        <v>0</v>
      </c>
      <c r="W20" s="32">
        <v>0</v>
      </c>
      <c r="X20" s="52" t="s">
        <v>106</v>
      </c>
      <c r="Y20" s="34" t="s">
        <v>106</v>
      </c>
      <c r="Z20" s="14"/>
      <c r="AA20" s="14"/>
    </row>
    <row r="21" spans="2:27 16384:16384" ht="45" customHeight="1" x14ac:dyDescent="0.25">
      <c r="B21" s="143"/>
      <c r="C21" s="143"/>
      <c r="D21" s="143"/>
      <c r="E21" s="146"/>
      <c r="F21" s="143"/>
      <c r="G21" s="140"/>
      <c r="H21" s="13" t="s">
        <v>26</v>
      </c>
      <c r="I21" s="24" t="s">
        <v>67</v>
      </c>
      <c r="J21" s="49" t="s">
        <v>111</v>
      </c>
      <c r="K21" s="3" t="s">
        <v>1</v>
      </c>
      <c r="L21" s="25">
        <v>100</v>
      </c>
      <c r="M21" s="54">
        <v>100</v>
      </c>
      <c r="N21" s="47">
        <v>100</v>
      </c>
      <c r="O21" s="43">
        <f t="shared" si="0"/>
        <v>1</v>
      </c>
      <c r="P21" s="54">
        <v>100</v>
      </c>
      <c r="Q21" s="25">
        <v>100</v>
      </c>
      <c r="R21" s="43">
        <f t="shared" si="1"/>
        <v>1</v>
      </c>
      <c r="S21" s="35">
        <v>100</v>
      </c>
      <c r="T21" s="32">
        <v>100</v>
      </c>
      <c r="U21" s="51">
        <f t="shared" si="3"/>
        <v>1</v>
      </c>
      <c r="V21" s="42">
        <v>1</v>
      </c>
      <c r="W21" s="32">
        <v>91.6</v>
      </c>
      <c r="X21" s="51">
        <v>0.91600000000000004</v>
      </c>
      <c r="Y21" s="42">
        <v>1</v>
      </c>
      <c r="Z21" s="14"/>
      <c r="AA21" s="14"/>
    </row>
    <row r="22" spans="2:27 16384:16384" ht="45" customHeight="1" x14ac:dyDescent="0.25">
      <c r="B22" s="143"/>
      <c r="C22" s="143"/>
      <c r="D22" s="143"/>
      <c r="E22" s="146"/>
      <c r="F22" s="143"/>
      <c r="G22" s="140"/>
      <c r="H22" s="13" t="s">
        <v>27</v>
      </c>
      <c r="I22" s="24" t="s">
        <v>67</v>
      </c>
      <c r="J22" s="49" t="s">
        <v>109</v>
      </c>
      <c r="K22" s="3" t="s">
        <v>78</v>
      </c>
      <c r="L22" s="215">
        <v>4</v>
      </c>
      <c r="M22" s="54">
        <v>0.5</v>
      </c>
      <c r="N22" s="26">
        <v>0.3</v>
      </c>
      <c r="O22" s="43">
        <f t="shared" si="0"/>
        <v>0.6</v>
      </c>
      <c r="P22" s="54">
        <v>1</v>
      </c>
      <c r="Q22" s="25">
        <v>1</v>
      </c>
      <c r="R22" s="43">
        <f t="shared" si="1"/>
        <v>1</v>
      </c>
      <c r="S22" s="103">
        <v>2.5</v>
      </c>
      <c r="T22" s="32">
        <v>2.5</v>
      </c>
      <c r="U22" s="51">
        <f t="shared" si="3"/>
        <v>1</v>
      </c>
      <c r="V22" s="34">
        <v>3.8</v>
      </c>
      <c r="W22" s="32">
        <v>3.42</v>
      </c>
      <c r="X22" s="52">
        <v>0.71</v>
      </c>
      <c r="Y22" s="34">
        <v>4</v>
      </c>
      <c r="Z22" s="14"/>
      <c r="AA22" s="14"/>
    </row>
    <row r="23" spans="2:27 16384:16384" ht="45" customHeight="1" x14ac:dyDescent="0.25">
      <c r="B23" s="143"/>
      <c r="C23" s="143"/>
      <c r="D23" s="143"/>
      <c r="E23" s="146"/>
      <c r="F23" s="143"/>
      <c r="G23" s="140"/>
      <c r="H23" s="13" t="s">
        <v>28</v>
      </c>
      <c r="I23" s="24" t="s">
        <v>67</v>
      </c>
      <c r="J23" s="49" t="s">
        <v>109</v>
      </c>
      <c r="K23" s="3" t="s">
        <v>79</v>
      </c>
      <c r="L23" s="25">
        <v>1</v>
      </c>
      <c r="M23" s="54">
        <v>0.05</v>
      </c>
      <c r="N23" s="26">
        <v>0.05</v>
      </c>
      <c r="O23" s="43">
        <f t="shared" si="0"/>
        <v>1</v>
      </c>
      <c r="P23" s="54">
        <v>0.75</v>
      </c>
      <c r="Q23" s="26">
        <v>0.70000000000000007</v>
      </c>
      <c r="R23" s="43">
        <f t="shared" si="1"/>
        <v>0.93333333333333346</v>
      </c>
      <c r="S23" s="35">
        <v>1</v>
      </c>
      <c r="T23" s="32">
        <v>1</v>
      </c>
      <c r="U23" s="51">
        <f t="shared" si="3"/>
        <v>1</v>
      </c>
      <c r="V23" s="34">
        <v>0</v>
      </c>
      <c r="W23" s="32">
        <v>0</v>
      </c>
      <c r="X23" s="52" t="s">
        <v>106</v>
      </c>
      <c r="Y23" s="34" t="s">
        <v>106</v>
      </c>
      <c r="Z23" s="14"/>
      <c r="AA23" s="14"/>
    </row>
    <row r="24" spans="2:27 16384:16384" ht="45" customHeight="1" x14ac:dyDescent="0.25">
      <c r="B24" s="143"/>
      <c r="C24" s="143"/>
      <c r="D24" s="143"/>
      <c r="E24" s="146"/>
      <c r="F24" s="143"/>
      <c r="G24" s="140"/>
      <c r="H24" s="28" t="s">
        <v>29</v>
      </c>
      <c r="I24" s="24" t="s">
        <v>67</v>
      </c>
      <c r="J24" s="49" t="s">
        <v>110</v>
      </c>
      <c r="K24" s="3" t="s">
        <v>0</v>
      </c>
      <c r="L24" s="25">
        <v>20</v>
      </c>
      <c r="M24" s="54">
        <v>1</v>
      </c>
      <c r="N24" s="47">
        <v>1</v>
      </c>
      <c r="O24" s="43">
        <f t="shared" si="0"/>
        <v>1</v>
      </c>
      <c r="P24" s="54">
        <v>0</v>
      </c>
      <c r="Q24" s="25">
        <v>0</v>
      </c>
      <c r="R24" s="43" t="s">
        <v>106</v>
      </c>
      <c r="S24" s="35">
        <v>19</v>
      </c>
      <c r="T24" s="32">
        <v>19</v>
      </c>
      <c r="U24" s="51">
        <f t="shared" si="3"/>
        <v>1</v>
      </c>
      <c r="V24" s="34">
        <v>0</v>
      </c>
      <c r="W24" s="32">
        <v>0</v>
      </c>
      <c r="X24" s="52" t="s">
        <v>106</v>
      </c>
      <c r="Y24" s="34" t="s">
        <v>106</v>
      </c>
      <c r="Z24" s="14"/>
      <c r="AA24" s="14"/>
    </row>
    <row r="25" spans="2:27 16384:16384" ht="45" customHeight="1" x14ac:dyDescent="0.25">
      <c r="B25" s="143"/>
      <c r="C25" s="143"/>
      <c r="D25" s="143"/>
      <c r="E25" s="146"/>
      <c r="F25" s="143"/>
      <c r="G25" s="140"/>
      <c r="H25" s="13" t="s">
        <v>30</v>
      </c>
      <c r="I25" s="24" t="s">
        <v>67</v>
      </c>
      <c r="J25" s="49" t="s">
        <v>110</v>
      </c>
      <c r="K25" s="3" t="s">
        <v>80</v>
      </c>
      <c r="L25" s="25">
        <v>150</v>
      </c>
      <c r="M25" s="54">
        <v>20</v>
      </c>
      <c r="N25" s="47">
        <v>21</v>
      </c>
      <c r="O25" s="43">
        <f t="shared" si="0"/>
        <v>1.05</v>
      </c>
      <c r="P25" s="54">
        <v>36</v>
      </c>
      <c r="Q25" s="25">
        <v>42</v>
      </c>
      <c r="R25" s="43">
        <f t="shared" si="1"/>
        <v>1.1666666666666667</v>
      </c>
      <c r="S25" s="35">
        <v>37</v>
      </c>
      <c r="T25" s="32">
        <v>19</v>
      </c>
      <c r="U25" s="51">
        <f t="shared" si="3"/>
        <v>0.51351351351351349</v>
      </c>
      <c r="V25" s="34">
        <v>40</v>
      </c>
      <c r="W25" s="32">
        <v>30</v>
      </c>
      <c r="X25" s="52">
        <f>+W25/V25</f>
        <v>0.75</v>
      </c>
      <c r="Y25" s="34">
        <v>15</v>
      </c>
      <c r="Z25" s="14"/>
      <c r="AA25" s="14"/>
    </row>
    <row r="26" spans="2:27 16384:16384" ht="45" customHeight="1" x14ac:dyDescent="0.25">
      <c r="B26" s="144"/>
      <c r="C26" s="144"/>
      <c r="D26" s="144"/>
      <c r="E26" s="147"/>
      <c r="F26" s="144"/>
      <c r="G26" s="141"/>
      <c r="H26" s="13" t="s">
        <v>31</v>
      </c>
      <c r="I26" s="24" t="s">
        <v>67</v>
      </c>
      <c r="J26" s="49" t="s">
        <v>110</v>
      </c>
      <c r="K26" s="3" t="s">
        <v>4</v>
      </c>
      <c r="L26" s="25">
        <v>10</v>
      </c>
      <c r="M26" s="54">
        <v>2</v>
      </c>
      <c r="N26" s="47">
        <v>2</v>
      </c>
      <c r="O26" s="43">
        <f t="shared" si="0"/>
        <v>1</v>
      </c>
      <c r="P26" s="54">
        <v>3</v>
      </c>
      <c r="Q26" s="25">
        <v>2</v>
      </c>
      <c r="R26" s="43">
        <f t="shared" si="1"/>
        <v>0.66666666666666663</v>
      </c>
      <c r="S26" s="35">
        <v>3</v>
      </c>
      <c r="T26" s="32">
        <v>3</v>
      </c>
      <c r="U26" s="51">
        <f t="shared" si="3"/>
        <v>1</v>
      </c>
      <c r="V26" s="34">
        <v>3</v>
      </c>
      <c r="W26" s="32">
        <v>3</v>
      </c>
      <c r="X26" s="52">
        <v>1</v>
      </c>
      <c r="Y26" s="34" t="s">
        <v>106</v>
      </c>
      <c r="Z26" s="14"/>
      <c r="AA26" s="14"/>
    </row>
    <row r="27" spans="2:27 16384:16384" ht="124.5" customHeight="1" x14ac:dyDescent="0.25">
      <c r="B27" s="126" t="s">
        <v>63</v>
      </c>
      <c r="C27" s="58" t="s">
        <v>130</v>
      </c>
      <c r="D27" s="129" t="s">
        <v>54</v>
      </c>
      <c r="E27" s="130">
        <f>SUM('Plan de acción Inv'!P28:P31)</f>
        <v>10948000000</v>
      </c>
      <c r="F27" s="129" t="s">
        <v>115</v>
      </c>
      <c r="G27" s="108" t="s">
        <v>117</v>
      </c>
      <c r="H27" s="5" t="s">
        <v>32</v>
      </c>
      <c r="I27" s="24" t="s">
        <v>67</v>
      </c>
      <c r="J27" s="49" t="s">
        <v>109</v>
      </c>
      <c r="K27" s="16" t="s">
        <v>101</v>
      </c>
      <c r="L27" s="26">
        <v>100</v>
      </c>
      <c r="M27" s="54">
        <v>50</v>
      </c>
      <c r="N27" s="26">
        <v>49.5</v>
      </c>
      <c r="O27" s="43">
        <v>0.95</v>
      </c>
      <c r="P27" s="54">
        <v>65</v>
      </c>
      <c r="Q27" s="26">
        <v>65</v>
      </c>
      <c r="R27" s="43">
        <f t="shared" si="1"/>
        <v>1</v>
      </c>
      <c r="S27" s="35">
        <v>80</v>
      </c>
      <c r="T27" s="32">
        <v>80</v>
      </c>
      <c r="U27" s="51">
        <f t="shared" si="3"/>
        <v>1</v>
      </c>
      <c r="V27" s="34">
        <v>95</v>
      </c>
      <c r="W27" s="32">
        <v>92.25</v>
      </c>
      <c r="X27" s="220">
        <v>0.81669999999999998</v>
      </c>
      <c r="Y27" s="34">
        <v>100</v>
      </c>
      <c r="Z27" s="14"/>
      <c r="AA27" s="14"/>
    </row>
    <row r="28" spans="2:27 16384:16384" ht="90" customHeight="1" x14ac:dyDescent="0.25">
      <c r="B28" s="127"/>
      <c r="C28" s="126" t="s">
        <v>128</v>
      </c>
      <c r="D28" s="129"/>
      <c r="E28" s="131"/>
      <c r="F28" s="129"/>
      <c r="G28" s="109"/>
      <c r="H28" s="6" t="s">
        <v>33</v>
      </c>
      <c r="I28" s="24" t="s">
        <v>67</v>
      </c>
      <c r="J28" s="49" t="s">
        <v>109</v>
      </c>
      <c r="K28" s="16" t="s">
        <v>102</v>
      </c>
      <c r="L28" s="26">
        <v>90</v>
      </c>
      <c r="M28" s="54">
        <v>50</v>
      </c>
      <c r="N28" s="26">
        <v>48.9</v>
      </c>
      <c r="O28" s="43">
        <v>0.81669999999999998</v>
      </c>
      <c r="P28" s="54">
        <v>60</v>
      </c>
      <c r="Q28" s="29">
        <v>59.99</v>
      </c>
      <c r="R28" s="44">
        <v>0.99909999999999999</v>
      </c>
      <c r="S28" s="56">
        <v>70</v>
      </c>
      <c r="T28" s="32">
        <v>70</v>
      </c>
      <c r="U28" s="51">
        <f t="shared" si="3"/>
        <v>1</v>
      </c>
      <c r="V28" s="34">
        <v>0</v>
      </c>
      <c r="W28" s="32">
        <v>0</v>
      </c>
      <c r="X28" s="52" t="s">
        <v>106</v>
      </c>
      <c r="Y28" s="34" t="s">
        <v>106</v>
      </c>
      <c r="Z28" s="14"/>
      <c r="AA28" s="14"/>
    </row>
    <row r="29" spans="2:27 16384:16384" ht="90" customHeight="1" x14ac:dyDescent="0.25">
      <c r="B29" s="127"/>
      <c r="C29" s="128"/>
      <c r="D29" s="129"/>
      <c r="E29" s="131"/>
      <c r="F29" s="129"/>
      <c r="G29" s="109"/>
      <c r="H29" s="6" t="s">
        <v>171</v>
      </c>
      <c r="I29" s="24" t="s">
        <v>67</v>
      </c>
      <c r="J29" s="49" t="s">
        <v>111</v>
      </c>
      <c r="K29" s="16" t="s">
        <v>172</v>
      </c>
      <c r="L29" s="26" t="s">
        <v>170</v>
      </c>
      <c r="M29" s="54" t="s">
        <v>170</v>
      </c>
      <c r="N29" s="26" t="s">
        <v>170</v>
      </c>
      <c r="O29" s="26" t="s">
        <v>170</v>
      </c>
      <c r="P29" s="54" t="s">
        <v>170</v>
      </c>
      <c r="Q29" s="26" t="s">
        <v>170</v>
      </c>
      <c r="R29" s="26" t="s">
        <v>170</v>
      </c>
      <c r="S29" s="54" t="s">
        <v>170</v>
      </c>
      <c r="T29" s="26" t="s">
        <v>170</v>
      </c>
      <c r="U29" s="26" t="s">
        <v>170</v>
      </c>
      <c r="V29" s="214">
        <v>1</v>
      </c>
      <c r="W29" s="32">
        <v>78.58</v>
      </c>
      <c r="X29" s="220">
        <v>0.78580000000000005</v>
      </c>
      <c r="Y29" s="214">
        <v>1</v>
      </c>
      <c r="Z29" s="14"/>
      <c r="AA29" s="14"/>
      <c r="XFD29" s="26"/>
    </row>
    <row r="30" spans="2:27 16384:16384" ht="138.75" customHeight="1" x14ac:dyDescent="0.25">
      <c r="B30" s="128"/>
      <c r="C30" s="58" t="s">
        <v>131</v>
      </c>
      <c r="D30" s="129"/>
      <c r="E30" s="132"/>
      <c r="F30" s="129"/>
      <c r="G30" s="110"/>
      <c r="H30" s="7" t="s">
        <v>34</v>
      </c>
      <c r="I30" s="24" t="s">
        <v>67</v>
      </c>
      <c r="J30" s="49" t="s">
        <v>110</v>
      </c>
      <c r="K30" s="16" t="s">
        <v>81</v>
      </c>
      <c r="L30" s="30">
        <v>1</v>
      </c>
      <c r="M30" s="54">
        <v>0</v>
      </c>
      <c r="N30" s="30">
        <v>0</v>
      </c>
      <c r="O30" s="43" t="s">
        <v>106</v>
      </c>
      <c r="P30" s="54">
        <v>0</v>
      </c>
      <c r="Q30" s="30">
        <v>0</v>
      </c>
      <c r="R30" s="43" t="s">
        <v>106</v>
      </c>
      <c r="S30" s="38">
        <v>0.34</v>
      </c>
      <c r="T30" s="32">
        <v>0.34</v>
      </c>
      <c r="U30" s="51">
        <f t="shared" ref="U30:U45" si="4">+T30/S30</f>
        <v>1</v>
      </c>
      <c r="V30" s="34">
        <v>0.66</v>
      </c>
      <c r="W30" s="32">
        <v>0.93</v>
      </c>
      <c r="X30" s="222">
        <v>0.8992</v>
      </c>
      <c r="Y30" s="34" t="s">
        <v>106</v>
      </c>
      <c r="Z30" s="14"/>
      <c r="AA30" s="14"/>
    </row>
    <row r="31" spans="2:27 16384:16384" ht="138.75" customHeight="1" x14ac:dyDescent="0.25">
      <c r="B31" s="17" t="s">
        <v>64</v>
      </c>
      <c r="C31" s="17" t="s">
        <v>129</v>
      </c>
      <c r="D31" s="9" t="s">
        <v>57</v>
      </c>
      <c r="E31" s="18">
        <f>SUM('Plan de acción Inv'!P32)</f>
        <v>4165000000</v>
      </c>
      <c r="F31" s="9" t="s">
        <v>114</v>
      </c>
      <c r="G31" s="31" t="s">
        <v>117</v>
      </c>
      <c r="H31" s="10" t="s">
        <v>35</v>
      </c>
      <c r="I31" s="24" t="s">
        <v>67</v>
      </c>
      <c r="J31" s="49" t="s">
        <v>109</v>
      </c>
      <c r="K31" s="16" t="s">
        <v>82</v>
      </c>
      <c r="L31" s="32">
        <v>100</v>
      </c>
      <c r="M31" s="54">
        <v>12.5</v>
      </c>
      <c r="N31" s="48">
        <v>12.5</v>
      </c>
      <c r="O31" s="43">
        <f t="shared" si="0"/>
        <v>1</v>
      </c>
      <c r="P31" s="54">
        <v>36.5</v>
      </c>
      <c r="Q31" s="32">
        <v>36.5</v>
      </c>
      <c r="R31" s="43">
        <f t="shared" si="1"/>
        <v>1</v>
      </c>
      <c r="S31" s="39">
        <v>57.7</v>
      </c>
      <c r="T31" s="32">
        <v>57.7</v>
      </c>
      <c r="U31" s="51">
        <f t="shared" si="4"/>
        <v>1</v>
      </c>
      <c r="V31" s="34">
        <v>95</v>
      </c>
      <c r="W31" s="32">
        <v>91.67</v>
      </c>
      <c r="X31" s="220">
        <v>0.91069999999999995</v>
      </c>
      <c r="Y31" s="34">
        <v>100</v>
      </c>
      <c r="Z31" s="14"/>
      <c r="AA31" s="14"/>
    </row>
    <row r="32" spans="2:27 16384:16384" ht="78.75" customHeight="1" x14ac:dyDescent="0.25">
      <c r="B32" s="111" t="s">
        <v>61</v>
      </c>
      <c r="C32" s="111" t="s">
        <v>132</v>
      </c>
      <c r="D32" s="120" t="s">
        <v>58</v>
      </c>
      <c r="E32" s="123">
        <f>SUM('Plan de acción Inv'!P33:P42)</f>
        <v>2100000000</v>
      </c>
      <c r="F32" s="120" t="s">
        <v>116</v>
      </c>
      <c r="G32" s="111" t="s">
        <v>119</v>
      </c>
      <c r="H32" s="11" t="s">
        <v>36</v>
      </c>
      <c r="I32" s="62" t="s">
        <v>67</v>
      </c>
      <c r="J32" s="49" t="s">
        <v>110</v>
      </c>
      <c r="K32" s="16" t="s">
        <v>83</v>
      </c>
      <c r="L32" s="25">
        <v>40</v>
      </c>
      <c r="M32" s="53">
        <v>6</v>
      </c>
      <c r="N32" s="47">
        <v>6</v>
      </c>
      <c r="O32" s="43">
        <f t="shared" si="0"/>
        <v>1</v>
      </c>
      <c r="P32" s="53">
        <v>10</v>
      </c>
      <c r="Q32" s="25">
        <v>10</v>
      </c>
      <c r="R32" s="43">
        <f t="shared" si="1"/>
        <v>1</v>
      </c>
      <c r="S32" s="50">
        <v>10</v>
      </c>
      <c r="T32" s="32">
        <v>10</v>
      </c>
      <c r="U32" s="51">
        <f t="shared" si="4"/>
        <v>1</v>
      </c>
      <c r="V32" s="34">
        <v>10</v>
      </c>
      <c r="W32" s="32">
        <v>8.5</v>
      </c>
      <c r="X32" s="52">
        <v>0.85</v>
      </c>
      <c r="Y32" s="34">
        <v>4</v>
      </c>
      <c r="Z32" s="14"/>
      <c r="AA32" s="14"/>
    </row>
    <row r="33" spans="2:27" ht="78.75" customHeight="1" x14ac:dyDescent="0.25">
      <c r="B33" s="112"/>
      <c r="C33" s="113"/>
      <c r="D33" s="121"/>
      <c r="E33" s="124"/>
      <c r="F33" s="121"/>
      <c r="G33" s="112"/>
      <c r="H33" s="8" t="s">
        <v>38</v>
      </c>
      <c r="I33" s="62" t="s">
        <v>67</v>
      </c>
      <c r="J33" s="49" t="s">
        <v>110</v>
      </c>
      <c r="K33" s="16" t="s">
        <v>91</v>
      </c>
      <c r="L33" s="25">
        <v>3</v>
      </c>
      <c r="M33" s="53">
        <v>1</v>
      </c>
      <c r="N33" s="47">
        <v>1</v>
      </c>
      <c r="O33" s="43">
        <f t="shared" si="0"/>
        <v>1</v>
      </c>
      <c r="P33" s="53">
        <v>0.2</v>
      </c>
      <c r="Q33" s="25">
        <v>0.2</v>
      </c>
      <c r="R33" s="43">
        <f t="shared" si="1"/>
        <v>1</v>
      </c>
      <c r="S33" s="40">
        <v>0.8</v>
      </c>
      <c r="T33" s="32">
        <v>0.8</v>
      </c>
      <c r="U33" s="51">
        <f t="shared" si="4"/>
        <v>1</v>
      </c>
      <c r="V33" s="34">
        <v>1</v>
      </c>
      <c r="W33" s="32">
        <v>1</v>
      </c>
      <c r="X33" s="52">
        <v>1</v>
      </c>
      <c r="Y33" s="34">
        <v>0</v>
      </c>
      <c r="Z33" s="14"/>
      <c r="AA33" s="14"/>
    </row>
    <row r="34" spans="2:27" ht="78.75" customHeight="1" x14ac:dyDescent="0.25">
      <c r="B34" s="112"/>
      <c r="C34" s="111" t="s">
        <v>126</v>
      </c>
      <c r="D34" s="121"/>
      <c r="E34" s="124"/>
      <c r="F34" s="121"/>
      <c r="G34" s="112"/>
      <c r="H34" s="8" t="s">
        <v>39</v>
      </c>
      <c r="I34" s="62" t="s">
        <v>67</v>
      </c>
      <c r="J34" s="49" t="s">
        <v>110</v>
      </c>
      <c r="K34" s="16" t="s">
        <v>84</v>
      </c>
      <c r="L34" s="25">
        <v>4</v>
      </c>
      <c r="M34" s="53">
        <v>0</v>
      </c>
      <c r="N34" s="47">
        <v>0</v>
      </c>
      <c r="O34" s="43" t="s">
        <v>106</v>
      </c>
      <c r="P34" s="53">
        <v>1</v>
      </c>
      <c r="Q34" s="25">
        <v>1</v>
      </c>
      <c r="R34" s="43">
        <f t="shared" si="1"/>
        <v>1</v>
      </c>
      <c r="S34" s="40">
        <v>3</v>
      </c>
      <c r="T34" s="32">
        <v>3</v>
      </c>
      <c r="U34" s="51">
        <f t="shared" si="4"/>
        <v>1</v>
      </c>
      <c r="V34" s="34">
        <v>0</v>
      </c>
      <c r="W34" s="32">
        <v>0</v>
      </c>
      <c r="X34" s="52" t="s">
        <v>106</v>
      </c>
      <c r="Y34" s="34" t="s">
        <v>106</v>
      </c>
      <c r="Z34" s="14"/>
      <c r="AA34" s="14"/>
    </row>
    <row r="35" spans="2:27" ht="78.75" customHeight="1" x14ac:dyDescent="0.25">
      <c r="B35" s="112"/>
      <c r="C35" s="112"/>
      <c r="D35" s="121"/>
      <c r="E35" s="124"/>
      <c r="F35" s="121"/>
      <c r="G35" s="112"/>
      <c r="H35" s="8" t="s">
        <v>42</v>
      </c>
      <c r="I35" s="62" t="s">
        <v>67</v>
      </c>
      <c r="J35" s="49" t="s">
        <v>110</v>
      </c>
      <c r="K35" s="16" t="s">
        <v>87</v>
      </c>
      <c r="L35" s="25">
        <v>4</v>
      </c>
      <c r="M35" s="53">
        <v>0.4</v>
      </c>
      <c r="N35" s="47">
        <v>0.4</v>
      </c>
      <c r="O35" s="43">
        <f t="shared" si="0"/>
        <v>1</v>
      </c>
      <c r="P35" s="53">
        <v>1.6</v>
      </c>
      <c r="Q35" s="25">
        <v>1.6</v>
      </c>
      <c r="R35" s="43">
        <f t="shared" si="1"/>
        <v>1</v>
      </c>
      <c r="S35" s="40">
        <v>1</v>
      </c>
      <c r="T35" s="32">
        <v>1</v>
      </c>
      <c r="U35" s="51">
        <f t="shared" si="4"/>
        <v>1</v>
      </c>
      <c r="V35" s="34">
        <v>1</v>
      </c>
      <c r="W35" s="32">
        <v>0.9</v>
      </c>
      <c r="X35" s="52">
        <v>0.9</v>
      </c>
      <c r="Y35" s="34">
        <v>0</v>
      </c>
      <c r="Z35" s="14"/>
      <c r="AA35" s="14"/>
    </row>
    <row r="36" spans="2:27" ht="78.75" customHeight="1" x14ac:dyDescent="0.25">
      <c r="B36" s="112"/>
      <c r="C36" s="112"/>
      <c r="D36" s="121"/>
      <c r="E36" s="124"/>
      <c r="F36" s="121"/>
      <c r="G36" s="112"/>
      <c r="H36" s="8" t="s">
        <v>43</v>
      </c>
      <c r="I36" s="62" t="s">
        <v>67</v>
      </c>
      <c r="J36" s="49" t="s">
        <v>109</v>
      </c>
      <c r="K36" s="16" t="s">
        <v>88</v>
      </c>
      <c r="L36" s="25">
        <v>1</v>
      </c>
      <c r="M36" s="53">
        <v>0</v>
      </c>
      <c r="N36" s="47">
        <v>0</v>
      </c>
      <c r="O36" s="43" t="s">
        <v>106</v>
      </c>
      <c r="P36" s="53">
        <v>0.6</v>
      </c>
      <c r="Q36" s="25">
        <v>0.6</v>
      </c>
      <c r="R36" s="43">
        <f t="shared" si="1"/>
        <v>1</v>
      </c>
      <c r="S36" s="40">
        <v>1</v>
      </c>
      <c r="T36" s="32">
        <v>1</v>
      </c>
      <c r="U36" s="51">
        <f t="shared" si="4"/>
        <v>1</v>
      </c>
      <c r="V36" s="34">
        <v>0</v>
      </c>
      <c r="W36" s="32">
        <v>0</v>
      </c>
      <c r="X36" s="52" t="s">
        <v>106</v>
      </c>
      <c r="Y36" s="34" t="s">
        <v>106</v>
      </c>
      <c r="Z36" s="14"/>
      <c r="AA36" s="14"/>
    </row>
    <row r="37" spans="2:27" ht="78.75" customHeight="1" x14ac:dyDescent="0.25">
      <c r="B37" s="112"/>
      <c r="C37" s="113"/>
      <c r="D37" s="121"/>
      <c r="E37" s="124"/>
      <c r="F37" s="121"/>
      <c r="G37" s="112"/>
      <c r="H37" s="8" t="s">
        <v>44</v>
      </c>
      <c r="I37" s="62" t="s">
        <v>67</v>
      </c>
      <c r="J37" s="49" t="s">
        <v>109</v>
      </c>
      <c r="K37" s="16" t="s">
        <v>89</v>
      </c>
      <c r="L37" s="45">
        <v>1</v>
      </c>
      <c r="M37" s="53">
        <v>0.5</v>
      </c>
      <c r="N37" s="45">
        <v>0.5</v>
      </c>
      <c r="O37" s="43">
        <f t="shared" si="0"/>
        <v>1</v>
      </c>
      <c r="P37" s="53">
        <v>0.7</v>
      </c>
      <c r="Q37" s="45">
        <v>0.7</v>
      </c>
      <c r="R37" s="43">
        <f t="shared" si="1"/>
        <v>1</v>
      </c>
      <c r="S37" s="61">
        <v>1</v>
      </c>
      <c r="T37" s="32">
        <v>1</v>
      </c>
      <c r="U37" s="51">
        <f t="shared" si="4"/>
        <v>1</v>
      </c>
      <c r="V37" s="34">
        <v>0</v>
      </c>
      <c r="W37" s="32">
        <v>0</v>
      </c>
      <c r="X37" s="52" t="s">
        <v>106</v>
      </c>
      <c r="Y37" s="34" t="s">
        <v>106</v>
      </c>
      <c r="Z37" s="14"/>
      <c r="AA37" s="14"/>
    </row>
    <row r="38" spans="2:27" ht="47.25" x14ac:dyDescent="0.25">
      <c r="B38" s="112"/>
      <c r="C38" s="111" t="s">
        <v>127</v>
      </c>
      <c r="D38" s="121"/>
      <c r="E38" s="124"/>
      <c r="F38" s="121"/>
      <c r="G38" s="112"/>
      <c r="H38" s="12" t="s">
        <v>45</v>
      </c>
      <c r="I38" s="62" t="s">
        <v>67</v>
      </c>
      <c r="J38" s="49" t="s">
        <v>110</v>
      </c>
      <c r="K38" s="16" t="s">
        <v>92</v>
      </c>
      <c r="L38" s="25">
        <v>4</v>
      </c>
      <c r="M38" s="53">
        <v>0.5</v>
      </c>
      <c r="N38" s="47">
        <v>0.5</v>
      </c>
      <c r="O38" s="43">
        <f t="shared" si="0"/>
        <v>1</v>
      </c>
      <c r="P38" s="53">
        <v>0.5</v>
      </c>
      <c r="Q38" s="25">
        <v>0.5</v>
      </c>
      <c r="R38" s="43">
        <f t="shared" si="1"/>
        <v>1</v>
      </c>
      <c r="S38" s="50">
        <v>1</v>
      </c>
      <c r="T38" s="32">
        <v>1</v>
      </c>
      <c r="U38" s="51">
        <f t="shared" si="4"/>
        <v>1</v>
      </c>
      <c r="V38" s="34">
        <v>2</v>
      </c>
      <c r="W38" s="32">
        <v>1.81</v>
      </c>
      <c r="X38" s="51">
        <v>0.90500000000000003</v>
      </c>
      <c r="Y38" s="34" t="s">
        <v>106</v>
      </c>
      <c r="Z38" s="14"/>
      <c r="AA38" s="14"/>
    </row>
    <row r="39" spans="2:27" ht="47.25" customHeight="1" x14ac:dyDescent="0.25">
      <c r="B39" s="113"/>
      <c r="C39" s="113"/>
      <c r="D39" s="121"/>
      <c r="E39" s="124"/>
      <c r="F39" s="121"/>
      <c r="G39" s="112"/>
      <c r="H39" s="8" t="s">
        <v>40</v>
      </c>
      <c r="I39" s="62" t="s">
        <v>67</v>
      </c>
      <c r="J39" s="49" t="s">
        <v>110</v>
      </c>
      <c r="K39" s="16" t="s">
        <v>85</v>
      </c>
      <c r="L39" s="25">
        <v>8</v>
      </c>
      <c r="M39" s="53">
        <v>0</v>
      </c>
      <c r="N39" s="47">
        <v>0</v>
      </c>
      <c r="O39" s="43" t="s">
        <v>106</v>
      </c>
      <c r="P39" s="53">
        <v>2</v>
      </c>
      <c r="Q39" s="25">
        <v>2</v>
      </c>
      <c r="R39" s="43">
        <f>+Q39/P39</f>
        <v>1</v>
      </c>
      <c r="S39" s="40">
        <v>4</v>
      </c>
      <c r="T39" s="32">
        <v>4</v>
      </c>
      <c r="U39" s="51">
        <f>+T39/S39</f>
        <v>1</v>
      </c>
      <c r="V39" s="34">
        <v>2</v>
      </c>
      <c r="W39" s="32">
        <v>1.8</v>
      </c>
      <c r="X39" s="52">
        <v>0.9</v>
      </c>
      <c r="Y39" s="34" t="s">
        <v>106</v>
      </c>
      <c r="Z39" s="14"/>
      <c r="AA39" s="14"/>
    </row>
    <row r="40" spans="2:27" ht="78.75" customHeight="1" x14ac:dyDescent="0.25">
      <c r="B40" s="111" t="s">
        <v>62</v>
      </c>
      <c r="C40" s="111" t="s">
        <v>125</v>
      </c>
      <c r="D40" s="121"/>
      <c r="E40" s="124"/>
      <c r="F40" s="121"/>
      <c r="G40" s="112"/>
      <c r="H40" s="8" t="s">
        <v>37</v>
      </c>
      <c r="I40" s="62" t="s">
        <v>67</v>
      </c>
      <c r="J40" s="49" t="s">
        <v>110</v>
      </c>
      <c r="K40" s="16" t="s">
        <v>90</v>
      </c>
      <c r="L40" s="25">
        <v>20</v>
      </c>
      <c r="M40" s="53">
        <v>6</v>
      </c>
      <c r="N40" s="47">
        <v>6</v>
      </c>
      <c r="O40" s="43">
        <f>+N40/M40</f>
        <v>1</v>
      </c>
      <c r="P40" s="53">
        <v>6</v>
      </c>
      <c r="Q40" s="25">
        <v>6</v>
      </c>
      <c r="R40" s="43">
        <f>+Q40/P40</f>
        <v>1</v>
      </c>
      <c r="S40" s="40">
        <v>4</v>
      </c>
      <c r="T40" s="32">
        <v>4</v>
      </c>
      <c r="U40" s="51">
        <f>+T40/S40</f>
        <v>1</v>
      </c>
      <c r="V40" s="34">
        <v>3</v>
      </c>
      <c r="W40" s="32">
        <v>2.59</v>
      </c>
      <c r="X40" s="220">
        <v>0.86329999999999996</v>
      </c>
      <c r="Y40" s="34">
        <v>1</v>
      </c>
      <c r="Z40" s="14"/>
      <c r="AA40" s="14"/>
    </row>
    <row r="41" spans="2:27" ht="78.75" customHeight="1" x14ac:dyDescent="0.25">
      <c r="B41" s="113"/>
      <c r="C41" s="113"/>
      <c r="D41" s="122"/>
      <c r="E41" s="125"/>
      <c r="F41" s="122"/>
      <c r="G41" s="113"/>
      <c r="H41" s="8" t="s">
        <v>41</v>
      </c>
      <c r="I41" s="62" t="s">
        <v>67</v>
      </c>
      <c r="J41" s="49" t="s">
        <v>111</v>
      </c>
      <c r="K41" s="16" t="s">
        <v>86</v>
      </c>
      <c r="L41" s="46">
        <v>1</v>
      </c>
      <c r="M41" s="55">
        <v>100</v>
      </c>
      <c r="N41" s="47">
        <v>100</v>
      </c>
      <c r="O41" s="43">
        <f t="shared" si="0"/>
        <v>1</v>
      </c>
      <c r="P41" s="53">
        <v>100</v>
      </c>
      <c r="Q41" s="25">
        <v>100</v>
      </c>
      <c r="R41" s="43">
        <f t="shared" si="1"/>
        <v>1</v>
      </c>
      <c r="S41" s="41">
        <v>1</v>
      </c>
      <c r="T41" s="52">
        <v>1</v>
      </c>
      <c r="U41" s="51">
        <f t="shared" si="4"/>
        <v>1</v>
      </c>
      <c r="V41" s="34">
        <v>100</v>
      </c>
      <c r="W41" s="32">
        <v>100</v>
      </c>
      <c r="X41" s="52">
        <v>1</v>
      </c>
      <c r="Y41" s="34">
        <v>100</v>
      </c>
      <c r="Z41" s="14"/>
      <c r="AA41" s="14"/>
    </row>
    <row r="42" spans="2:27" ht="31.5" customHeight="1" x14ac:dyDescent="0.25">
      <c r="B42" s="117" t="s">
        <v>9</v>
      </c>
      <c r="C42" s="117" t="s">
        <v>121</v>
      </c>
      <c r="D42" s="133" t="s">
        <v>59</v>
      </c>
      <c r="E42" s="136">
        <f>SUM('Plan de acción Inv'!P43:P51)</f>
        <v>20785000000</v>
      </c>
      <c r="F42" s="133" t="s">
        <v>113</v>
      </c>
      <c r="G42" s="114" t="s">
        <v>118</v>
      </c>
      <c r="H42" s="19" t="s">
        <v>46</v>
      </c>
      <c r="I42" s="24" t="s">
        <v>67</v>
      </c>
      <c r="J42" s="49" t="s">
        <v>110</v>
      </c>
      <c r="K42" s="16" t="s">
        <v>93</v>
      </c>
      <c r="L42" s="215">
        <v>10</v>
      </c>
      <c r="M42" s="54">
        <v>0</v>
      </c>
      <c r="N42" s="47">
        <v>0</v>
      </c>
      <c r="O42" s="43" t="s">
        <v>106</v>
      </c>
      <c r="P42" s="54">
        <v>2</v>
      </c>
      <c r="Q42" s="25">
        <v>2</v>
      </c>
      <c r="R42" s="43">
        <f t="shared" si="1"/>
        <v>1</v>
      </c>
      <c r="S42" s="37">
        <v>8</v>
      </c>
      <c r="T42" s="32">
        <v>8</v>
      </c>
      <c r="U42" s="51">
        <f t="shared" si="4"/>
        <v>1</v>
      </c>
      <c r="V42" s="34">
        <v>0</v>
      </c>
      <c r="W42" s="32">
        <v>0</v>
      </c>
      <c r="X42" s="43" t="s">
        <v>106</v>
      </c>
      <c r="Y42" s="34">
        <v>0</v>
      </c>
      <c r="Z42" s="14"/>
      <c r="AA42" s="14"/>
    </row>
    <row r="43" spans="2:27" ht="48" customHeight="1" x14ac:dyDescent="0.25">
      <c r="B43" s="118"/>
      <c r="C43" s="118"/>
      <c r="D43" s="134"/>
      <c r="E43" s="137"/>
      <c r="F43" s="134"/>
      <c r="G43" s="115"/>
      <c r="H43" s="19" t="s">
        <v>47</v>
      </c>
      <c r="I43" s="24" t="s">
        <v>67</v>
      </c>
      <c r="J43" s="49" t="s">
        <v>110</v>
      </c>
      <c r="K43" s="16" t="s">
        <v>94</v>
      </c>
      <c r="L43" s="25">
        <v>5</v>
      </c>
      <c r="M43" s="54">
        <v>0</v>
      </c>
      <c r="N43" s="47">
        <v>0</v>
      </c>
      <c r="O43" s="43" t="s">
        <v>106</v>
      </c>
      <c r="P43" s="54">
        <v>0</v>
      </c>
      <c r="Q43" s="25">
        <v>0</v>
      </c>
      <c r="R43" s="43" t="s">
        <v>106</v>
      </c>
      <c r="S43" s="37">
        <v>0.75</v>
      </c>
      <c r="T43" s="32">
        <v>0.75</v>
      </c>
      <c r="U43" s="51">
        <f t="shared" si="4"/>
        <v>1</v>
      </c>
      <c r="V43" s="34">
        <v>2.25</v>
      </c>
      <c r="W43" s="32">
        <v>1.9</v>
      </c>
      <c r="X43" s="52">
        <v>0.84440000000000004</v>
      </c>
      <c r="Y43" s="34">
        <v>2</v>
      </c>
      <c r="Z43" s="14"/>
      <c r="AA43" s="14"/>
    </row>
    <row r="44" spans="2:27" ht="60" customHeight="1" x14ac:dyDescent="0.25">
      <c r="B44" s="118"/>
      <c r="C44" s="118"/>
      <c r="D44" s="134"/>
      <c r="E44" s="137"/>
      <c r="F44" s="134"/>
      <c r="G44" s="115"/>
      <c r="H44" s="19" t="s">
        <v>49</v>
      </c>
      <c r="I44" s="24" t="s">
        <v>67</v>
      </c>
      <c r="J44" s="49" t="s">
        <v>109</v>
      </c>
      <c r="K44" s="16" t="s">
        <v>96</v>
      </c>
      <c r="L44" s="25">
        <v>100</v>
      </c>
      <c r="M44" s="54">
        <v>10</v>
      </c>
      <c r="N44" s="47">
        <v>10</v>
      </c>
      <c r="O44" s="43">
        <f t="shared" si="0"/>
        <v>1</v>
      </c>
      <c r="P44" s="54">
        <v>25</v>
      </c>
      <c r="Q44" s="25">
        <v>25</v>
      </c>
      <c r="R44" s="43">
        <f t="shared" si="1"/>
        <v>1</v>
      </c>
      <c r="S44" s="37">
        <v>85</v>
      </c>
      <c r="T44" s="32">
        <v>85</v>
      </c>
      <c r="U44" s="51">
        <f t="shared" si="4"/>
        <v>1</v>
      </c>
      <c r="V44" s="34">
        <v>95</v>
      </c>
      <c r="W44" s="216">
        <v>93.17</v>
      </c>
      <c r="X44" s="220">
        <v>0.81699999999999995</v>
      </c>
      <c r="Y44" s="34">
        <v>100</v>
      </c>
      <c r="Z44" s="14"/>
      <c r="AA44" s="14"/>
    </row>
    <row r="45" spans="2:27" ht="94.5" customHeight="1" x14ac:dyDescent="0.25">
      <c r="B45" s="118"/>
      <c r="C45" s="119"/>
      <c r="D45" s="134"/>
      <c r="E45" s="137"/>
      <c r="F45" s="134"/>
      <c r="G45" s="115"/>
      <c r="H45" s="19" t="s">
        <v>50</v>
      </c>
      <c r="I45" s="24" t="s">
        <v>67</v>
      </c>
      <c r="J45" s="49" t="s">
        <v>109</v>
      </c>
      <c r="K45" s="16" t="s">
        <v>97</v>
      </c>
      <c r="L45" s="25">
        <v>100</v>
      </c>
      <c r="M45" s="54">
        <v>10</v>
      </c>
      <c r="N45" s="47">
        <v>10</v>
      </c>
      <c r="O45" s="43">
        <f t="shared" si="0"/>
        <v>1</v>
      </c>
      <c r="P45" s="54">
        <v>25</v>
      </c>
      <c r="Q45" s="25">
        <v>25</v>
      </c>
      <c r="R45" s="43">
        <f t="shared" si="1"/>
        <v>1</v>
      </c>
      <c r="S45" s="37">
        <v>76</v>
      </c>
      <c r="T45" s="32">
        <v>76</v>
      </c>
      <c r="U45" s="51">
        <f t="shared" si="4"/>
        <v>1</v>
      </c>
      <c r="V45" s="34">
        <v>100</v>
      </c>
      <c r="W45" s="216">
        <v>97.85</v>
      </c>
      <c r="X45" s="220">
        <v>0.91039999999999999</v>
      </c>
      <c r="Y45" s="34">
        <v>0</v>
      </c>
      <c r="Z45" s="14"/>
      <c r="AA45" s="14"/>
    </row>
    <row r="46" spans="2:27" ht="119.25" customHeight="1" x14ac:dyDescent="0.25">
      <c r="B46" s="118"/>
      <c r="C46" s="57" t="s">
        <v>122</v>
      </c>
      <c r="D46" s="134"/>
      <c r="E46" s="137"/>
      <c r="F46" s="134"/>
      <c r="G46" s="115"/>
      <c r="H46" s="19" t="s">
        <v>48</v>
      </c>
      <c r="I46" s="24" t="s">
        <v>67</v>
      </c>
      <c r="J46" s="49" t="s">
        <v>109</v>
      </c>
      <c r="K46" s="16" t="s">
        <v>95</v>
      </c>
      <c r="L46" s="25">
        <v>100</v>
      </c>
      <c r="M46" s="54">
        <v>10</v>
      </c>
      <c r="N46" s="47">
        <v>10</v>
      </c>
      <c r="O46" s="43">
        <f>+N46/M46</f>
        <v>1</v>
      </c>
      <c r="P46" s="54">
        <v>25</v>
      </c>
      <c r="Q46" s="25">
        <v>25</v>
      </c>
      <c r="R46" s="43">
        <f>+Q46/P46</f>
        <v>1</v>
      </c>
      <c r="S46" s="37">
        <v>85</v>
      </c>
      <c r="T46" s="32">
        <v>85</v>
      </c>
      <c r="U46" s="51">
        <f>+T46/S46</f>
        <v>1</v>
      </c>
      <c r="V46" s="34">
        <v>100</v>
      </c>
      <c r="W46" s="216">
        <v>98.2</v>
      </c>
      <c r="X46" s="52">
        <v>0.88</v>
      </c>
      <c r="Y46" s="34">
        <v>0</v>
      </c>
      <c r="Z46" s="14"/>
      <c r="AA46" s="14"/>
    </row>
    <row r="47" spans="2:27" ht="82.5" customHeight="1" x14ac:dyDescent="0.25">
      <c r="B47" s="118"/>
      <c r="C47" s="117" t="s">
        <v>123</v>
      </c>
      <c r="D47" s="134"/>
      <c r="E47" s="137"/>
      <c r="F47" s="134"/>
      <c r="G47" s="115"/>
      <c r="H47" s="20" t="s">
        <v>51</v>
      </c>
      <c r="I47" s="24" t="s">
        <v>67</v>
      </c>
      <c r="J47" s="49" t="s">
        <v>112</v>
      </c>
      <c r="K47" s="16" t="s">
        <v>98</v>
      </c>
      <c r="L47" s="25">
        <v>21513</v>
      </c>
      <c r="M47" s="54">
        <v>55247</v>
      </c>
      <c r="N47" s="47">
        <v>55366</v>
      </c>
      <c r="O47" s="44">
        <v>0.93989999999999996</v>
      </c>
      <c r="P47" s="54">
        <v>48439</v>
      </c>
      <c r="Q47" s="25">
        <v>48439</v>
      </c>
      <c r="R47" s="43">
        <f t="shared" si="1"/>
        <v>1</v>
      </c>
      <c r="S47" s="37">
        <v>39704</v>
      </c>
      <c r="T47" s="32">
        <v>39704</v>
      </c>
      <c r="U47" s="51">
        <v>1</v>
      </c>
      <c r="V47" s="34">
        <v>27704</v>
      </c>
      <c r="W47" s="32">
        <v>28707</v>
      </c>
      <c r="X47" s="220">
        <v>0.91639999999999999</v>
      </c>
      <c r="Y47" s="34">
        <v>21513</v>
      </c>
      <c r="Z47" s="14"/>
      <c r="AA47" s="14"/>
    </row>
    <row r="48" spans="2:27" ht="63" customHeight="1" x14ac:dyDescent="0.25">
      <c r="B48" s="118"/>
      <c r="C48" s="118"/>
      <c r="D48" s="134"/>
      <c r="E48" s="137"/>
      <c r="F48" s="134"/>
      <c r="G48" s="115"/>
      <c r="H48" s="20" t="s">
        <v>52</v>
      </c>
      <c r="I48" s="24" t="s">
        <v>67</v>
      </c>
      <c r="J48" s="49" t="s">
        <v>109</v>
      </c>
      <c r="K48" s="16" t="s">
        <v>99</v>
      </c>
      <c r="L48" s="25">
        <v>100</v>
      </c>
      <c r="M48" s="54">
        <v>0</v>
      </c>
      <c r="N48" s="47">
        <v>0</v>
      </c>
      <c r="O48" s="43" t="s">
        <v>106</v>
      </c>
      <c r="P48" s="54">
        <v>10</v>
      </c>
      <c r="Q48" s="25">
        <v>10</v>
      </c>
      <c r="R48" s="43">
        <f t="shared" si="1"/>
        <v>1</v>
      </c>
      <c r="S48" s="37">
        <v>90</v>
      </c>
      <c r="T48" s="32">
        <v>90</v>
      </c>
      <c r="U48" s="51">
        <f>+T48/S48</f>
        <v>1</v>
      </c>
      <c r="V48" s="34">
        <v>100</v>
      </c>
      <c r="W48" s="32">
        <v>98</v>
      </c>
      <c r="X48" s="52">
        <v>0.8</v>
      </c>
      <c r="Y48" s="34">
        <v>0</v>
      </c>
      <c r="Z48" s="14"/>
      <c r="AA48" s="14"/>
    </row>
    <row r="49" spans="2:27" ht="78.75" x14ac:dyDescent="0.25">
      <c r="B49" s="118"/>
      <c r="C49" s="118"/>
      <c r="D49" s="134"/>
      <c r="E49" s="137"/>
      <c r="F49" s="134"/>
      <c r="G49" s="115"/>
      <c r="H49" s="19" t="s">
        <v>53</v>
      </c>
      <c r="I49" s="24" t="s">
        <v>67</v>
      </c>
      <c r="J49" s="49" t="s">
        <v>112</v>
      </c>
      <c r="K49" s="16" t="s">
        <v>100</v>
      </c>
      <c r="L49" s="25">
        <v>76</v>
      </c>
      <c r="M49" s="54">
        <v>95</v>
      </c>
      <c r="N49" s="47">
        <v>95</v>
      </c>
      <c r="O49" s="43">
        <v>0</v>
      </c>
      <c r="P49" s="54">
        <v>94</v>
      </c>
      <c r="Q49" s="25">
        <v>94</v>
      </c>
      <c r="R49" s="43">
        <f t="shared" si="1"/>
        <v>1</v>
      </c>
      <c r="S49" s="37">
        <v>85</v>
      </c>
      <c r="T49" s="32">
        <v>85</v>
      </c>
      <c r="U49" s="51">
        <v>1</v>
      </c>
      <c r="V49" s="34">
        <v>0</v>
      </c>
      <c r="W49" s="32">
        <v>0</v>
      </c>
      <c r="X49" s="43" t="s">
        <v>106</v>
      </c>
      <c r="Y49" s="221" t="s">
        <v>106</v>
      </c>
      <c r="Z49" s="14"/>
      <c r="AA49" s="14"/>
    </row>
    <row r="50" spans="2:27" ht="78.75" x14ac:dyDescent="0.25">
      <c r="B50" s="119"/>
      <c r="C50" s="119"/>
      <c r="D50" s="135"/>
      <c r="E50" s="138"/>
      <c r="F50" s="135"/>
      <c r="G50" s="116"/>
      <c r="H50" s="19" t="s">
        <v>55</v>
      </c>
      <c r="I50" s="2" t="s">
        <v>67</v>
      </c>
      <c r="J50" s="30" t="s">
        <v>111</v>
      </c>
      <c r="K50" s="16" t="s">
        <v>107</v>
      </c>
      <c r="L50" s="25">
        <v>20</v>
      </c>
      <c r="M50" s="54">
        <v>0</v>
      </c>
      <c r="N50" s="47">
        <v>0</v>
      </c>
      <c r="O50" s="43" t="s">
        <v>106</v>
      </c>
      <c r="P50" s="54">
        <v>20</v>
      </c>
      <c r="Q50" s="25">
        <v>8.1</v>
      </c>
      <c r="R50" s="44">
        <f t="shared" si="1"/>
        <v>0.40499999999999997</v>
      </c>
      <c r="S50" s="37">
        <v>20</v>
      </c>
      <c r="T50" s="32">
        <v>18</v>
      </c>
      <c r="U50" s="51">
        <f>+T50/S50</f>
        <v>0.9</v>
      </c>
      <c r="V50" s="34">
        <v>0</v>
      </c>
      <c r="W50" s="32">
        <v>0</v>
      </c>
      <c r="X50" s="43" t="s">
        <v>106</v>
      </c>
      <c r="Y50" s="221" t="s">
        <v>106</v>
      </c>
      <c r="Z50" s="14"/>
      <c r="AA50" s="14"/>
    </row>
    <row r="51" spans="2:27" ht="70.5" customHeight="1" x14ac:dyDescent="0.25">
      <c r="B51" s="14" t="s">
        <v>60</v>
      </c>
      <c r="C51" s="14"/>
      <c r="D51" s="15" t="s">
        <v>106</v>
      </c>
      <c r="E51" s="15" t="s">
        <v>106</v>
      </c>
      <c r="F51" s="15" t="s">
        <v>106</v>
      </c>
      <c r="G51" s="15" t="s">
        <v>106</v>
      </c>
      <c r="H51" s="15" t="s">
        <v>106</v>
      </c>
      <c r="I51" s="15" t="s">
        <v>106</v>
      </c>
      <c r="J51" s="15" t="s">
        <v>106</v>
      </c>
      <c r="K51" s="15" t="s">
        <v>106</v>
      </c>
      <c r="L51" s="15" t="s">
        <v>106</v>
      </c>
      <c r="M51" s="15" t="s">
        <v>106</v>
      </c>
      <c r="N51" s="15" t="s">
        <v>106</v>
      </c>
      <c r="O51" s="15" t="s">
        <v>106</v>
      </c>
      <c r="P51" s="15" t="s">
        <v>106</v>
      </c>
      <c r="Q51" s="15" t="s">
        <v>106</v>
      </c>
      <c r="R51" s="15" t="s">
        <v>106</v>
      </c>
      <c r="S51" s="15" t="s">
        <v>106</v>
      </c>
      <c r="T51" s="15" t="s">
        <v>106</v>
      </c>
      <c r="U51" s="15" t="s">
        <v>106</v>
      </c>
      <c r="V51" s="15" t="s">
        <v>106</v>
      </c>
      <c r="W51" s="15" t="s">
        <v>106</v>
      </c>
      <c r="X51" s="219" t="s">
        <v>106</v>
      </c>
      <c r="Y51" s="15" t="s">
        <v>106</v>
      </c>
      <c r="Z51" s="15" t="s">
        <v>106</v>
      </c>
      <c r="AA51" s="15" t="s">
        <v>106</v>
      </c>
    </row>
    <row r="53" spans="2:27" x14ac:dyDescent="0.25">
      <c r="B53" s="106" t="s">
        <v>166</v>
      </c>
    </row>
  </sheetData>
  <autoFilter ref="A8:AA51" xr:uid="{449A1CEC-F611-4D6B-9123-FC7E33A275B3}"/>
  <mergeCells count="29">
    <mergeCell ref="G9:G26"/>
    <mergeCell ref="C9:C26"/>
    <mergeCell ref="B9:B26"/>
    <mergeCell ref="D9:D26"/>
    <mergeCell ref="E9:E26"/>
    <mergeCell ref="F9:F26"/>
    <mergeCell ref="B27:B30"/>
    <mergeCell ref="D27:D30"/>
    <mergeCell ref="E27:E30"/>
    <mergeCell ref="F27:F30"/>
    <mergeCell ref="B42:B50"/>
    <mergeCell ref="D42:D50"/>
    <mergeCell ref="E42:E50"/>
    <mergeCell ref="F42:F50"/>
    <mergeCell ref="B40:B41"/>
    <mergeCell ref="B32:B39"/>
    <mergeCell ref="C28:C29"/>
    <mergeCell ref="G27:G30"/>
    <mergeCell ref="G32:G41"/>
    <mergeCell ref="G42:G50"/>
    <mergeCell ref="C47:C50"/>
    <mergeCell ref="C42:C45"/>
    <mergeCell ref="C34:C37"/>
    <mergeCell ref="C38:C39"/>
    <mergeCell ref="C40:C41"/>
    <mergeCell ref="F32:F41"/>
    <mergeCell ref="C32:C33"/>
    <mergeCell ref="D32:D41"/>
    <mergeCell ref="E32:E41"/>
  </mergeCells>
  <pageMargins left="0.31496062992125984" right="0.31496062992125984" top="0.35433070866141736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A0B1-4219-4C23-938A-39B4C18BE3DA}">
  <dimension ref="B1:R54"/>
  <sheetViews>
    <sheetView showGridLines="0" tabSelected="1" zoomScale="55" zoomScaleNormal="55" zoomScaleSheetLayoutView="70" workbookViewId="0">
      <selection activeCell="O28" sqref="O28:O31"/>
    </sheetView>
  </sheetViews>
  <sheetFormatPr baseColWidth="10" defaultColWidth="9.28515625" defaultRowHeight="15.75" x14ac:dyDescent="0.25"/>
  <cols>
    <col min="1" max="1" width="3.5703125" style="63" customWidth="1"/>
    <col min="2" max="2" width="21.7109375" style="63" customWidth="1"/>
    <col min="3" max="3" width="18.140625" style="92" customWidth="1"/>
    <col min="4" max="4" width="24.5703125" style="92" customWidth="1"/>
    <col min="5" max="5" width="28.42578125" style="92" customWidth="1"/>
    <col min="6" max="6" width="59.42578125" style="63" customWidth="1"/>
    <col min="7" max="16" width="23.7109375" style="63" customWidth="1"/>
    <col min="17" max="17" width="26.140625" style="63" customWidth="1"/>
    <col min="18" max="18" width="23.7109375" style="63" customWidth="1"/>
    <col min="19" max="16384" width="9.28515625" style="63"/>
  </cols>
  <sheetData>
    <row r="1" spans="2:18" ht="28.5" x14ac:dyDescent="0.45">
      <c r="B1" s="60" t="s">
        <v>134</v>
      </c>
      <c r="C1" s="59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P1" s="92"/>
      <c r="Q1" s="92"/>
    </row>
    <row r="2" spans="2:18" ht="28.5" x14ac:dyDescent="0.45">
      <c r="B2" s="60" t="s">
        <v>135</v>
      </c>
      <c r="C2" s="5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P2" s="92"/>
      <c r="Q2" s="92"/>
    </row>
    <row r="3" spans="2:18" ht="28.5" x14ac:dyDescent="0.45">
      <c r="B3" s="60" t="s">
        <v>168</v>
      </c>
      <c r="C3" s="59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P3" s="92"/>
      <c r="Q3" s="92"/>
    </row>
    <row r="4" spans="2:18" ht="28.5" x14ac:dyDescent="0.45">
      <c r="B4" s="60" t="s">
        <v>136</v>
      </c>
      <c r="C4" s="59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P4" s="92"/>
      <c r="Q4" s="92"/>
    </row>
    <row r="5" spans="2:18" ht="15" customHeight="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P5" s="92"/>
      <c r="Q5" s="92"/>
    </row>
    <row r="6" spans="2:18" ht="15.75" customHeight="1" x14ac:dyDescent="0.2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P6" s="92"/>
      <c r="Q6" s="92"/>
    </row>
    <row r="7" spans="2:18" ht="15.75" customHeight="1" x14ac:dyDescent="0.25">
      <c r="B7" s="102"/>
      <c r="C7" s="102"/>
      <c r="D7" s="102"/>
      <c r="E7" s="102"/>
      <c r="F7" s="102"/>
      <c r="G7" s="93"/>
      <c r="H7" s="93"/>
      <c r="I7" s="93"/>
      <c r="J7" s="93"/>
      <c r="K7" s="93"/>
      <c r="L7" s="93"/>
      <c r="M7" s="93"/>
      <c r="N7" s="93"/>
      <c r="P7" s="211"/>
      <c r="Q7" s="211"/>
    </row>
    <row r="8" spans="2:18" ht="15.75" customHeight="1" x14ac:dyDescent="0.25">
      <c r="B8" s="149" t="s">
        <v>164</v>
      </c>
      <c r="C8" s="149"/>
      <c r="D8" s="149"/>
      <c r="E8" s="149"/>
      <c r="F8" s="150"/>
      <c r="G8" s="148">
        <v>2016</v>
      </c>
      <c r="H8" s="148"/>
      <c r="I8" s="148"/>
      <c r="J8" s="148">
        <v>2017</v>
      </c>
      <c r="K8" s="148"/>
      <c r="L8" s="148"/>
      <c r="M8" s="148">
        <v>2018</v>
      </c>
      <c r="N8" s="148"/>
      <c r="O8" s="148"/>
      <c r="P8" s="148">
        <v>2019</v>
      </c>
      <c r="Q8" s="148"/>
      <c r="R8" s="148"/>
    </row>
    <row r="9" spans="2:18" ht="31.5" x14ac:dyDescent="0.25">
      <c r="B9" s="64" t="s">
        <v>137</v>
      </c>
      <c r="C9" s="64" t="s">
        <v>138</v>
      </c>
      <c r="D9" s="64" t="s">
        <v>139</v>
      </c>
      <c r="E9" s="64" t="s">
        <v>140</v>
      </c>
      <c r="F9" s="64" t="s">
        <v>141</v>
      </c>
      <c r="G9" s="64" t="s">
        <v>142</v>
      </c>
      <c r="H9" s="64" t="s">
        <v>143</v>
      </c>
      <c r="I9" s="64" t="s">
        <v>144</v>
      </c>
      <c r="J9" s="65" t="s">
        <v>142</v>
      </c>
      <c r="K9" s="65" t="s">
        <v>143</v>
      </c>
      <c r="L9" s="64" t="s">
        <v>144</v>
      </c>
      <c r="M9" s="64" t="s">
        <v>142</v>
      </c>
      <c r="N9" s="64" t="s">
        <v>143</v>
      </c>
      <c r="O9" s="64" t="s">
        <v>144</v>
      </c>
      <c r="P9" s="64" t="s">
        <v>142</v>
      </c>
      <c r="Q9" s="64" t="s">
        <v>143</v>
      </c>
      <c r="R9" s="64" t="s">
        <v>144</v>
      </c>
    </row>
    <row r="10" spans="2:18" x14ac:dyDescent="0.25">
      <c r="B10" s="157" t="s">
        <v>145</v>
      </c>
      <c r="C10" s="160" t="s">
        <v>146</v>
      </c>
      <c r="D10" s="163" t="s">
        <v>147</v>
      </c>
      <c r="E10" s="166" t="s">
        <v>148</v>
      </c>
      <c r="F10" s="66" t="s">
        <v>14</v>
      </c>
      <c r="G10" s="67">
        <v>147157000</v>
      </c>
      <c r="H10" s="67">
        <v>144487445.40000001</v>
      </c>
      <c r="I10" s="169">
        <f>SUM(H10:H27)</f>
        <v>2217185647</v>
      </c>
      <c r="J10" s="68">
        <v>498768572</v>
      </c>
      <c r="K10" s="68">
        <v>488243072</v>
      </c>
      <c r="L10" s="151">
        <f>SUM(K10:K27)</f>
        <v>8182483497</v>
      </c>
      <c r="M10" s="69">
        <v>946357842.25</v>
      </c>
      <c r="N10" s="69">
        <v>946357842.25</v>
      </c>
      <c r="O10" s="154">
        <f>SUM(N10:N27)</f>
        <v>10742939821</v>
      </c>
      <c r="P10" s="69">
        <v>1351653585</v>
      </c>
      <c r="Q10" s="69">
        <v>1351653585</v>
      </c>
      <c r="R10" s="154">
        <f>SUM(Q10:Q27)</f>
        <v>10745604911</v>
      </c>
    </row>
    <row r="11" spans="2:18" ht="31.5" x14ac:dyDescent="0.25">
      <c r="B11" s="158"/>
      <c r="C11" s="161"/>
      <c r="D11" s="164"/>
      <c r="E11" s="167"/>
      <c r="F11" s="66" t="s">
        <v>15</v>
      </c>
      <c r="G11" s="67">
        <v>147157000</v>
      </c>
      <c r="H11" s="67">
        <v>144487445.30000001</v>
      </c>
      <c r="I11" s="170"/>
      <c r="J11" s="68">
        <v>498768572</v>
      </c>
      <c r="K11" s="68">
        <v>488243072</v>
      </c>
      <c r="L11" s="152"/>
      <c r="M11" s="69">
        <v>946357842.25</v>
      </c>
      <c r="N11" s="69">
        <v>946357842.25</v>
      </c>
      <c r="O11" s="155"/>
      <c r="P11" s="69">
        <v>1351653585</v>
      </c>
      <c r="Q11" s="69">
        <v>1351653585</v>
      </c>
      <c r="R11" s="155"/>
    </row>
    <row r="12" spans="2:18" ht="47.25" x14ac:dyDescent="0.25">
      <c r="B12" s="158"/>
      <c r="C12" s="161"/>
      <c r="D12" s="164"/>
      <c r="E12" s="167"/>
      <c r="F12" s="66" t="s">
        <v>16</v>
      </c>
      <c r="G12" s="67">
        <v>55000000</v>
      </c>
      <c r="H12" s="67">
        <v>55000000</v>
      </c>
      <c r="I12" s="170"/>
      <c r="J12" s="68">
        <v>855875486</v>
      </c>
      <c r="K12" s="68">
        <v>855874816</v>
      </c>
      <c r="L12" s="152"/>
      <c r="M12" s="69">
        <v>1503787594</v>
      </c>
      <c r="N12" s="69">
        <v>1503787594</v>
      </c>
      <c r="O12" s="155"/>
      <c r="P12" s="69">
        <v>0</v>
      </c>
      <c r="Q12" s="69">
        <v>0</v>
      </c>
      <c r="R12" s="155"/>
    </row>
    <row r="13" spans="2:18" ht="47.25" x14ac:dyDescent="0.25">
      <c r="B13" s="158"/>
      <c r="C13" s="161"/>
      <c r="D13" s="164"/>
      <c r="E13" s="167"/>
      <c r="F13" s="66" t="s">
        <v>17</v>
      </c>
      <c r="G13" s="67">
        <v>55000000</v>
      </c>
      <c r="H13" s="67">
        <v>55000000</v>
      </c>
      <c r="I13" s="170"/>
      <c r="J13" s="68">
        <v>4980000</v>
      </c>
      <c r="K13" s="68">
        <v>4979590</v>
      </c>
      <c r="L13" s="152"/>
      <c r="M13" s="69">
        <v>447992969.5</v>
      </c>
      <c r="N13" s="69">
        <v>447992969</v>
      </c>
      <c r="O13" s="155"/>
      <c r="P13" s="69">
        <v>0</v>
      </c>
      <c r="Q13" s="69">
        <v>0</v>
      </c>
      <c r="R13" s="155"/>
    </row>
    <row r="14" spans="2:18" ht="47.25" x14ac:dyDescent="0.25">
      <c r="B14" s="158"/>
      <c r="C14" s="161"/>
      <c r="D14" s="164"/>
      <c r="E14" s="167"/>
      <c r="F14" s="66" t="s">
        <v>18</v>
      </c>
      <c r="G14" s="67">
        <v>0</v>
      </c>
      <c r="H14" s="67">
        <v>0</v>
      </c>
      <c r="I14" s="170"/>
      <c r="J14" s="68">
        <v>1209710590</v>
      </c>
      <c r="K14" s="68">
        <v>1209710590</v>
      </c>
      <c r="L14" s="152"/>
      <c r="M14" s="69">
        <v>447992968.5</v>
      </c>
      <c r="N14" s="69">
        <v>447992969</v>
      </c>
      <c r="O14" s="155"/>
      <c r="P14" s="69">
        <v>825524401</v>
      </c>
      <c r="Q14" s="69">
        <v>825524401</v>
      </c>
      <c r="R14" s="155"/>
    </row>
    <row r="15" spans="2:18" ht="31.5" x14ac:dyDescent="0.25">
      <c r="B15" s="158"/>
      <c r="C15" s="161"/>
      <c r="D15" s="164"/>
      <c r="E15" s="167"/>
      <c r="F15" s="66" t="s">
        <v>19</v>
      </c>
      <c r="G15" s="67">
        <v>0</v>
      </c>
      <c r="H15" s="67">
        <v>0</v>
      </c>
      <c r="I15" s="170"/>
      <c r="J15" s="68">
        <v>911000000</v>
      </c>
      <c r="K15" s="68">
        <v>910076501</v>
      </c>
      <c r="L15" s="152"/>
      <c r="M15" s="70">
        <v>893464087</v>
      </c>
      <c r="N15" s="71">
        <v>893464087</v>
      </c>
      <c r="O15" s="155"/>
      <c r="P15" s="69">
        <v>2196405699</v>
      </c>
      <c r="Q15" s="69">
        <v>2196405699</v>
      </c>
      <c r="R15" s="155"/>
    </row>
    <row r="16" spans="2:18" ht="31.5" x14ac:dyDescent="0.25">
      <c r="B16" s="158"/>
      <c r="C16" s="161"/>
      <c r="D16" s="164"/>
      <c r="E16" s="167"/>
      <c r="F16" s="66" t="s">
        <v>20</v>
      </c>
      <c r="G16" s="67">
        <v>0</v>
      </c>
      <c r="H16" s="67">
        <v>0</v>
      </c>
      <c r="I16" s="170"/>
      <c r="J16" s="68">
        <v>207125000</v>
      </c>
      <c r="K16" s="68">
        <v>207125000</v>
      </c>
      <c r="L16" s="152"/>
      <c r="M16" s="70">
        <v>109273777.66666667</v>
      </c>
      <c r="N16" s="71">
        <v>109273777.66666667</v>
      </c>
      <c r="O16" s="155"/>
      <c r="P16" s="69">
        <v>332703384</v>
      </c>
      <c r="Q16" s="69">
        <v>332703384</v>
      </c>
      <c r="R16" s="155"/>
    </row>
    <row r="17" spans="2:18" ht="31.5" x14ac:dyDescent="0.25">
      <c r="B17" s="158"/>
      <c r="C17" s="161"/>
      <c r="D17" s="164"/>
      <c r="E17" s="167"/>
      <c r="F17" s="66" t="s">
        <v>21</v>
      </c>
      <c r="G17" s="67">
        <v>0</v>
      </c>
      <c r="H17" s="67">
        <v>0</v>
      </c>
      <c r="I17" s="170"/>
      <c r="J17" s="68">
        <v>0</v>
      </c>
      <c r="K17" s="68">
        <v>0</v>
      </c>
      <c r="L17" s="152"/>
      <c r="M17" s="70">
        <v>0</v>
      </c>
      <c r="N17" s="71">
        <v>0</v>
      </c>
      <c r="O17" s="155"/>
      <c r="P17" s="69">
        <v>0</v>
      </c>
      <c r="Q17" s="69">
        <v>0</v>
      </c>
      <c r="R17" s="155"/>
    </row>
    <row r="18" spans="2:18" x14ac:dyDescent="0.25">
      <c r="B18" s="158"/>
      <c r="C18" s="161"/>
      <c r="D18" s="164"/>
      <c r="E18" s="167"/>
      <c r="F18" s="66" t="s">
        <v>22</v>
      </c>
      <c r="G18" s="67">
        <v>0</v>
      </c>
      <c r="H18" s="67">
        <v>0</v>
      </c>
      <c r="I18" s="170"/>
      <c r="J18" s="68">
        <v>14625000</v>
      </c>
      <c r="K18" s="68">
        <v>14625000</v>
      </c>
      <c r="L18" s="152"/>
      <c r="M18" s="70">
        <v>109273777.66666667</v>
      </c>
      <c r="N18" s="71">
        <v>109273777.66666667</v>
      </c>
      <c r="O18" s="155"/>
      <c r="P18" s="69">
        <v>0</v>
      </c>
      <c r="Q18" s="69">
        <v>0</v>
      </c>
      <c r="R18" s="155"/>
    </row>
    <row r="19" spans="2:18" ht="31.5" x14ac:dyDescent="0.25">
      <c r="B19" s="158"/>
      <c r="C19" s="161"/>
      <c r="D19" s="164"/>
      <c r="E19" s="167"/>
      <c r="F19" s="66" t="s">
        <v>23</v>
      </c>
      <c r="G19" s="67">
        <v>22013000</v>
      </c>
      <c r="H19" s="67">
        <v>22013000</v>
      </c>
      <c r="I19" s="170"/>
      <c r="J19" s="68">
        <v>79170000</v>
      </c>
      <c r="K19" s="68">
        <v>79170000</v>
      </c>
      <c r="L19" s="152"/>
      <c r="M19" s="70">
        <v>109273777.66666667</v>
      </c>
      <c r="N19" s="71">
        <v>109273777.66666667</v>
      </c>
      <c r="O19" s="155"/>
      <c r="P19" s="69">
        <v>332703384</v>
      </c>
      <c r="Q19" s="69">
        <v>332703384</v>
      </c>
      <c r="R19" s="155"/>
    </row>
    <row r="20" spans="2:18" ht="31.5" x14ac:dyDescent="0.25">
      <c r="B20" s="158"/>
      <c r="C20" s="161"/>
      <c r="D20" s="164"/>
      <c r="E20" s="167"/>
      <c r="F20" s="66" t="s">
        <v>24</v>
      </c>
      <c r="G20" s="67">
        <v>0</v>
      </c>
      <c r="H20" s="67">
        <v>0</v>
      </c>
      <c r="I20" s="170"/>
      <c r="J20" s="68">
        <v>536684070</v>
      </c>
      <c r="K20" s="68">
        <v>535025868</v>
      </c>
      <c r="L20" s="152"/>
      <c r="M20" s="70">
        <v>841097967</v>
      </c>
      <c r="N20" s="71">
        <v>841097967</v>
      </c>
      <c r="O20" s="155"/>
      <c r="P20" s="69">
        <v>0</v>
      </c>
      <c r="Q20" s="69">
        <v>0</v>
      </c>
      <c r="R20" s="155"/>
    </row>
    <row r="21" spans="2:18" ht="78.75" customHeight="1" x14ac:dyDescent="0.25">
      <c r="B21" s="158"/>
      <c r="C21" s="161"/>
      <c r="D21" s="164"/>
      <c r="E21" s="167"/>
      <c r="F21" s="66" t="s">
        <v>25</v>
      </c>
      <c r="G21" s="67">
        <v>147156000</v>
      </c>
      <c r="H21" s="67">
        <v>144487445.30000001</v>
      </c>
      <c r="I21" s="170"/>
      <c r="J21" s="68">
        <v>46750000</v>
      </c>
      <c r="K21" s="72">
        <v>46750000</v>
      </c>
      <c r="L21" s="152"/>
      <c r="M21" s="70">
        <v>0</v>
      </c>
      <c r="N21" s="71">
        <v>0</v>
      </c>
      <c r="O21" s="155"/>
      <c r="P21" s="69">
        <v>0</v>
      </c>
      <c r="Q21" s="69">
        <v>0</v>
      </c>
      <c r="R21" s="155"/>
    </row>
    <row r="22" spans="2:18" ht="47.25" x14ac:dyDescent="0.25">
      <c r="B22" s="158"/>
      <c r="C22" s="161"/>
      <c r="D22" s="164"/>
      <c r="E22" s="167"/>
      <c r="F22" s="73" t="s">
        <v>26</v>
      </c>
      <c r="G22" s="74">
        <v>220454000</v>
      </c>
      <c r="H22" s="74">
        <v>219989316</v>
      </c>
      <c r="I22" s="170"/>
      <c r="J22" s="68">
        <v>880464477</v>
      </c>
      <c r="K22" s="68">
        <v>878595144</v>
      </c>
      <c r="L22" s="152"/>
      <c r="M22" s="70">
        <v>311258514</v>
      </c>
      <c r="N22" s="71">
        <v>311258514.5</v>
      </c>
      <c r="O22" s="155"/>
      <c r="P22" s="69">
        <v>608588361</v>
      </c>
      <c r="Q22" s="69">
        <v>608588361</v>
      </c>
      <c r="R22" s="155"/>
    </row>
    <row r="23" spans="2:18" ht="31.5" x14ac:dyDescent="0.25">
      <c r="B23" s="158"/>
      <c r="C23" s="161"/>
      <c r="D23" s="164"/>
      <c r="E23" s="167"/>
      <c r="F23" s="66" t="s">
        <v>27</v>
      </c>
      <c r="G23" s="67">
        <f>50973748+30644452+190650250</f>
        <v>272268450</v>
      </c>
      <c r="H23" s="67">
        <v>272268450</v>
      </c>
      <c r="I23" s="170"/>
      <c r="J23" s="68">
        <v>1170815606</v>
      </c>
      <c r="K23" s="68">
        <v>1157660160</v>
      </c>
      <c r="L23" s="152"/>
      <c r="M23" s="70">
        <v>2030200857</v>
      </c>
      <c r="N23" s="71">
        <v>2007796957</v>
      </c>
      <c r="O23" s="155"/>
      <c r="P23" s="69">
        <v>1898717735</v>
      </c>
      <c r="Q23" s="69">
        <v>1898717735</v>
      </c>
      <c r="R23" s="155"/>
    </row>
    <row r="24" spans="2:18" ht="54.75" customHeight="1" x14ac:dyDescent="0.25">
      <c r="B24" s="158"/>
      <c r="C24" s="161"/>
      <c r="D24" s="164"/>
      <c r="E24" s="167"/>
      <c r="F24" s="66" t="s">
        <v>28</v>
      </c>
      <c r="G24" s="67">
        <v>220454000</v>
      </c>
      <c r="H24" s="74">
        <v>219989316</v>
      </c>
      <c r="I24" s="170"/>
      <c r="J24" s="68">
        <v>152111667</v>
      </c>
      <c r="K24" s="68">
        <v>152111667</v>
      </c>
      <c r="L24" s="152"/>
      <c r="M24" s="70">
        <v>311258514.5</v>
      </c>
      <c r="N24" s="71">
        <v>311258514.5</v>
      </c>
      <c r="O24" s="155"/>
      <c r="P24" s="69">
        <v>0</v>
      </c>
      <c r="Q24" s="69">
        <v>0</v>
      </c>
      <c r="R24" s="155"/>
    </row>
    <row r="25" spans="2:18" ht="31.5" x14ac:dyDescent="0.25">
      <c r="B25" s="158"/>
      <c r="C25" s="161"/>
      <c r="D25" s="164"/>
      <c r="E25" s="167"/>
      <c r="F25" s="66" t="s">
        <v>29</v>
      </c>
      <c r="G25" s="67">
        <v>220454000</v>
      </c>
      <c r="H25" s="74">
        <v>219989316</v>
      </c>
      <c r="I25" s="170"/>
      <c r="J25" s="68">
        <v>0</v>
      </c>
      <c r="K25" s="68">
        <v>0</v>
      </c>
      <c r="L25" s="152"/>
      <c r="M25" s="70">
        <v>159000000</v>
      </c>
      <c r="N25" s="71">
        <v>159000000</v>
      </c>
      <c r="O25" s="155"/>
      <c r="P25" s="69">
        <v>0</v>
      </c>
      <c r="Q25" s="69">
        <v>0</v>
      </c>
      <c r="R25" s="155"/>
    </row>
    <row r="26" spans="2:18" ht="31.5" x14ac:dyDescent="0.25">
      <c r="B26" s="158"/>
      <c r="C26" s="161"/>
      <c r="D26" s="164"/>
      <c r="E26" s="167"/>
      <c r="F26" s="66" t="s">
        <v>30</v>
      </c>
      <c r="G26" s="67">
        <v>220456017</v>
      </c>
      <c r="H26" s="74">
        <v>219989316</v>
      </c>
      <c r="I26" s="170"/>
      <c r="J26" s="68">
        <v>289953396</v>
      </c>
      <c r="K26" s="68">
        <v>289953396</v>
      </c>
      <c r="L26" s="152"/>
      <c r="M26" s="70">
        <v>522689840</v>
      </c>
      <c r="N26" s="71">
        <v>522689839.5</v>
      </c>
      <c r="O26" s="155"/>
      <c r="P26" s="69">
        <v>882466944</v>
      </c>
      <c r="Q26" s="69">
        <v>882466944</v>
      </c>
      <c r="R26" s="155"/>
    </row>
    <row r="27" spans="2:18" ht="31.5" x14ac:dyDescent="0.25">
      <c r="B27" s="159"/>
      <c r="C27" s="162"/>
      <c r="D27" s="165"/>
      <c r="E27" s="168"/>
      <c r="F27" s="66" t="s">
        <v>31</v>
      </c>
      <c r="G27" s="67">
        <v>500523561</v>
      </c>
      <c r="H27" s="67">
        <v>499484597</v>
      </c>
      <c r="I27" s="171"/>
      <c r="J27" s="68">
        <v>907926258</v>
      </c>
      <c r="K27" s="68">
        <v>864339621</v>
      </c>
      <c r="L27" s="153"/>
      <c r="M27" s="70">
        <v>1110719671</v>
      </c>
      <c r="N27" s="71">
        <v>1076063392</v>
      </c>
      <c r="O27" s="156"/>
      <c r="P27" s="69">
        <v>1019582922</v>
      </c>
      <c r="Q27" s="69">
        <v>965187833</v>
      </c>
      <c r="R27" s="156"/>
    </row>
    <row r="28" spans="2:18" ht="126" customHeight="1" x14ac:dyDescent="0.25">
      <c r="B28" s="172" t="s">
        <v>149</v>
      </c>
      <c r="C28" s="175" t="s">
        <v>150</v>
      </c>
      <c r="D28" s="178" t="s">
        <v>151</v>
      </c>
      <c r="E28" s="181" t="s">
        <v>152</v>
      </c>
      <c r="F28" s="75" t="s">
        <v>32</v>
      </c>
      <c r="G28" s="76">
        <v>111669993</v>
      </c>
      <c r="H28" s="76">
        <v>111669993</v>
      </c>
      <c r="I28" s="154">
        <f>SUM(H28:H30)</f>
        <v>1956335530</v>
      </c>
      <c r="J28" s="77">
        <v>2137213868</v>
      </c>
      <c r="K28" s="77">
        <v>2108537201</v>
      </c>
      <c r="L28" s="154">
        <f>SUM(K28:K30)</f>
        <v>7162512428</v>
      </c>
      <c r="M28" s="68">
        <v>2175548412</v>
      </c>
      <c r="N28" s="77">
        <v>2175548412</v>
      </c>
      <c r="O28" s="154">
        <f>SUM(N28:N30)</f>
        <v>8635856629</v>
      </c>
      <c r="P28" s="69">
        <v>1904946915</v>
      </c>
      <c r="Q28" s="69">
        <v>1903254321</v>
      </c>
      <c r="R28" s="154">
        <f>SUM(Q28:Q31)</f>
        <v>10918402422</v>
      </c>
    </row>
    <row r="29" spans="2:18" s="80" customFormat="1" ht="51" customHeight="1" x14ac:dyDescent="0.25">
      <c r="B29" s="173"/>
      <c r="C29" s="176"/>
      <c r="D29" s="179"/>
      <c r="E29" s="182"/>
      <c r="F29" s="78" t="s">
        <v>153</v>
      </c>
      <c r="G29" s="79">
        <f>200363320+1646671930</f>
        <v>1847035250</v>
      </c>
      <c r="H29" s="79">
        <v>1844665537</v>
      </c>
      <c r="I29" s="155"/>
      <c r="J29" s="77">
        <v>5141334603</v>
      </c>
      <c r="K29" s="77">
        <v>5053975227</v>
      </c>
      <c r="L29" s="155"/>
      <c r="M29" s="68">
        <v>6466138588</v>
      </c>
      <c r="N29" s="77">
        <v>6460308217</v>
      </c>
      <c r="O29" s="155"/>
      <c r="P29" s="69">
        <v>0</v>
      </c>
      <c r="Q29" s="69">
        <v>0</v>
      </c>
      <c r="R29" s="155"/>
    </row>
    <row r="30" spans="2:18" s="80" customFormat="1" ht="47.25" x14ac:dyDescent="0.25">
      <c r="B30" s="173"/>
      <c r="C30" s="176"/>
      <c r="D30" s="179"/>
      <c r="E30" s="182"/>
      <c r="F30" s="78" t="s">
        <v>154</v>
      </c>
      <c r="G30" s="79">
        <v>0</v>
      </c>
      <c r="H30" s="79">
        <v>0</v>
      </c>
      <c r="I30" s="155"/>
      <c r="J30" s="77"/>
      <c r="K30" s="77"/>
      <c r="L30" s="155"/>
      <c r="M30" s="77">
        <v>0</v>
      </c>
      <c r="N30" s="77">
        <v>0</v>
      </c>
      <c r="O30" s="155"/>
      <c r="P30" s="69">
        <v>249111200</v>
      </c>
      <c r="Q30" s="69">
        <v>249106800</v>
      </c>
      <c r="R30" s="155"/>
    </row>
    <row r="31" spans="2:18" ht="31.5" x14ac:dyDescent="0.25">
      <c r="B31" s="173"/>
      <c r="C31" s="177"/>
      <c r="D31" s="180"/>
      <c r="E31" s="183"/>
      <c r="F31" s="209" t="s">
        <v>169</v>
      </c>
      <c r="G31" s="210" t="s">
        <v>170</v>
      </c>
      <c r="H31" s="210" t="s">
        <v>170</v>
      </c>
      <c r="I31" s="156"/>
      <c r="J31" s="210" t="s">
        <v>170</v>
      </c>
      <c r="K31" s="210" t="s">
        <v>170</v>
      </c>
      <c r="L31" s="156"/>
      <c r="M31" s="210" t="s">
        <v>170</v>
      </c>
      <c r="N31" s="210" t="s">
        <v>170</v>
      </c>
      <c r="O31" s="156"/>
      <c r="P31" s="69">
        <v>8793941885</v>
      </c>
      <c r="Q31" s="69">
        <v>8766041301</v>
      </c>
      <c r="R31" s="156"/>
    </row>
    <row r="32" spans="2:18" ht="129" customHeight="1" x14ac:dyDescent="0.25">
      <c r="B32" s="173"/>
      <c r="C32" s="81" t="s">
        <v>155</v>
      </c>
      <c r="D32" s="82" t="s">
        <v>156</v>
      </c>
      <c r="E32" s="83" t="s">
        <v>157</v>
      </c>
      <c r="F32" s="66" t="s">
        <v>35</v>
      </c>
      <c r="G32" s="67">
        <f>374476667+3453873333+182900000</f>
        <v>4011250000</v>
      </c>
      <c r="H32" s="67">
        <v>4010242013</v>
      </c>
      <c r="I32" s="84">
        <f>H32</f>
        <v>4010242013</v>
      </c>
      <c r="J32" s="77">
        <v>5616204196</v>
      </c>
      <c r="K32" s="77">
        <v>5615677099</v>
      </c>
      <c r="L32" s="85">
        <f>K32</f>
        <v>5615677099</v>
      </c>
      <c r="M32" s="77">
        <v>5300000000</v>
      </c>
      <c r="N32" s="77">
        <v>5287016991</v>
      </c>
      <c r="O32" s="86">
        <f>N32</f>
        <v>5287016991</v>
      </c>
      <c r="P32" s="69">
        <v>4165000000</v>
      </c>
      <c r="Q32" s="69">
        <v>4109962319</v>
      </c>
      <c r="R32" s="86">
        <f>+Q32</f>
        <v>4109962319</v>
      </c>
    </row>
    <row r="33" spans="2:18" ht="63" x14ac:dyDescent="0.25">
      <c r="B33" s="173"/>
      <c r="C33" s="184" t="s">
        <v>158</v>
      </c>
      <c r="D33" s="187" t="s">
        <v>159</v>
      </c>
      <c r="E33" s="190" t="s">
        <v>160</v>
      </c>
      <c r="F33" s="87" t="s">
        <v>36</v>
      </c>
      <c r="G33" s="76">
        <f>62316667+194420000</f>
        <v>256736667</v>
      </c>
      <c r="H33" s="76">
        <f>62316667+194420000</f>
        <v>256736667</v>
      </c>
      <c r="I33" s="193">
        <f>SUM(H33:H42)</f>
        <v>399836251</v>
      </c>
      <c r="J33" s="77">
        <v>866403057</v>
      </c>
      <c r="K33" s="77">
        <v>866403057</v>
      </c>
      <c r="L33" s="196">
        <f>SUM(K33:K42)</f>
        <v>2200353500</v>
      </c>
      <c r="M33" s="77">
        <v>877243233</v>
      </c>
      <c r="N33" s="77">
        <v>877243233</v>
      </c>
      <c r="O33" s="154">
        <f>SUM(N33:N42)</f>
        <v>2288989775</v>
      </c>
      <c r="P33" s="69">
        <v>654488899</v>
      </c>
      <c r="Q33" s="69">
        <v>654488899</v>
      </c>
      <c r="R33" s="154">
        <f>SUM(Q33:Q42)</f>
        <v>2099397333</v>
      </c>
    </row>
    <row r="34" spans="2:18" ht="47.25" x14ac:dyDescent="0.25">
      <c r="B34" s="173"/>
      <c r="C34" s="185"/>
      <c r="D34" s="188"/>
      <c r="E34" s="191"/>
      <c r="F34" s="66" t="s">
        <v>37</v>
      </c>
      <c r="G34" s="104">
        <v>0</v>
      </c>
      <c r="H34" s="104">
        <v>0</v>
      </c>
      <c r="I34" s="194"/>
      <c r="J34" s="77">
        <v>367388517</v>
      </c>
      <c r="K34" s="77">
        <v>367388517</v>
      </c>
      <c r="L34" s="197"/>
      <c r="M34" s="77">
        <v>471925094</v>
      </c>
      <c r="N34" s="77">
        <v>460914869</v>
      </c>
      <c r="O34" s="155"/>
      <c r="P34" s="69">
        <v>574998768</v>
      </c>
      <c r="Q34" s="69">
        <v>574396101</v>
      </c>
      <c r="R34" s="155"/>
    </row>
    <row r="35" spans="2:18" ht="31.5" x14ac:dyDescent="0.25">
      <c r="B35" s="173"/>
      <c r="C35" s="185"/>
      <c r="D35" s="188"/>
      <c r="E35" s="191"/>
      <c r="F35" s="66" t="s">
        <v>38</v>
      </c>
      <c r="G35" s="104">
        <v>51832917</v>
      </c>
      <c r="H35" s="104">
        <v>51832917</v>
      </c>
      <c r="I35" s="194"/>
      <c r="J35" s="77">
        <v>315349909</v>
      </c>
      <c r="K35" s="77">
        <v>309603409</v>
      </c>
      <c r="L35" s="197"/>
      <c r="M35" s="77">
        <v>137473740</v>
      </c>
      <c r="N35" s="77">
        <v>137473740</v>
      </c>
      <c r="O35" s="155"/>
      <c r="P35" s="69">
        <v>132527500</v>
      </c>
      <c r="Q35" s="69">
        <v>132527500</v>
      </c>
      <c r="R35" s="155"/>
    </row>
    <row r="36" spans="2:18" ht="31.5" x14ac:dyDescent="0.25">
      <c r="B36" s="173"/>
      <c r="C36" s="185"/>
      <c r="D36" s="188"/>
      <c r="E36" s="191"/>
      <c r="F36" s="66" t="s">
        <v>39</v>
      </c>
      <c r="G36" s="104">
        <v>0</v>
      </c>
      <c r="H36" s="104">
        <v>0</v>
      </c>
      <c r="I36" s="194"/>
      <c r="J36" s="77">
        <v>55500000</v>
      </c>
      <c r="K36" s="77">
        <v>55500000</v>
      </c>
      <c r="L36" s="197"/>
      <c r="M36" s="77">
        <v>90000000</v>
      </c>
      <c r="N36" s="77">
        <v>90000000</v>
      </c>
      <c r="O36" s="155"/>
      <c r="P36" s="69">
        <v>0</v>
      </c>
      <c r="Q36" s="69">
        <v>0</v>
      </c>
      <c r="R36" s="155"/>
    </row>
    <row r="37" spans="2:18" ht="47.25" x14ac:dyDescent="0.25">
      <c r="B37" s="173"/>
      <c r="C37" s="185"/>
      <c r="D37" s="188"/>
      <c r="E37" s="191"/>
      <c r="F37" s="66" t="s">
        <v>40</v>
      </c>
      <c r="G37" s="104">
        <v>0</v>
      </c>
      <c r="H37" s="104">
        <v>0</v>
      </c>
      <c r="I37" s="194"/>
      <c r="J37" s="77">
        <v>55500000</v>
      </c>
      <c r="K37" s="77">
        <v>55500000</v>
      </c>
      <c r="L37" s="197"/>
      <c r="M37" s="77">
        <v>146683333</v>
      </c>
      <c r="N37" s="77">
        <v>146683333</v>
      </c>
      <c r="O37" s="155"/>
      <c r="P37" s="69">
        <v>165849333</v>
      </c>
      <c r="Q37" s="69">
        <v>165849333</v>
      </c>
      <c r="R37" s="155"/>
    </row>
    <row r="38" spans="2:18" ht="31.5" x14ac:dyDescent="0.25">
      <c r="B38" s="173"/>
      <c r="C38" s="185"/>
      <c r="D38" s="188"/>
      <c r="E38" s="191"/>
      <c r="F38" s="66" t="s">
        <v>41</v>
      </c>
      <c r="G38" s="104">
        <v>0</v>
      </c>
      <c r="H38" s="104">
        <v>0</v>
      </c>
      <c r="I38" s="194"/>
      <c r="J38" s="77">
        <v>91500000</v>
      </c>
      <c r="K38" s="77">
        <v>91500000</v>
      </c>
      <c r="L38" s="197"/>
      <c r="M38" s="77">
        <v>62333333</v>
      </c>
      <c r="N38" s="77">
        <v>62333333</v>
      </c>
      <c r="O38" s="155"/>
      <c r="P38" s="69">
        <v>135670000</v>
      </c>
      <c r="Q38" s="69">
        <v>135670000</v>
      </c>
      <c r="R38" s="155"/>
    </row>
    <row r="39" spans="2:18" ht="31.5" x14ac:dyDescent="0.25">
      <c r="B39" s="173"/>
      <c r="C39" s="185"/>
      <c r="D39" s="188"/>
      <c r="E39" s="191"/>
      <c r="F39" s="66" t="s">
        <v>42</v>
      </c>
      <c r="G39" s="104">
        <v>91367083</v>
      </c>
      <c r="H39" s="104">
        <v>91266667</v>
      </c>
      <c r="I39" s="194"/>
      <c r="J39" s="77">
        <v>43813000</v>
      </c>
      <c r="K39" s="77">
        <v>43813000</v>
      </c>
      <c r="L39" s="197"/>
      <c r="M39" s="77">
        <v>59804000</v>
      </c>
      <c r="N39" s="77">
        <v>59804000</v>
      </c>
      <c r="O39" s="155"/>
      <c r="P39" s="69">
        <v>418233500</v>
      </c>
      <c r="Q39" s="69">
        <v>418233500</v>
      </c>
      <c r="R39" s="155"/>
    </row>
    <row r="40" spans="2:18" ht="47.25" x14ac:dyDescent="0.25">
      <c r="B40" s="173"/>
      <c r="C40" s="185"/>
      <c r="D40" s="188"/>
      <c r="E40" s="191"/>
      <c r="F40" s="66" t="s">
        <v>43</v>
      </c>
      <c r="G40" s="104">
        <v>0</v>
      </c>
      <c r="H40" s="104">
        <v>0</v>
      </c>
      <c r="I40" s="194"/>
      <c r="J40" s="77">
        <v>114780000</v>
      </c>
      <c r="K40" s="77">
        <v>114780000</v>
      </c>
      <c r="L40" s="197"/>
      <c r="M40" s="77">
        <v>127486667</v>
      </c>
      <c r="N40" s="77">
        <v>127486667</v>
      </c>
      <c r="O40" s="155"/>
      <c r="P40" s="69">
        <v>0</v>
      </c>
      <c r="Q40" s="69">
        <v>0</v>
      </c>
      <c r="R40" s="155"/>
    </row>
    <row r="41" spans="2:18" ht="47.25" x14ac:dyDescent="0.25">
      <c r="B41" s="173"/>
      <c r="C41" s="185"/>
      <c r="D41" s="188"/>
      <c r="E41" s="191"/>
      <c r="F41" s="66" t="s">
        <v>44</v>
      </c>
      <c r="G41" s="104">
        <v>0</v>
      </c>
      <c r="H41" s="104">
        <v>0</v>
      </c>
      <c r="I41" s="194"/>
      <c r="J41" s="77">
        <v>195865517</v>
      </c>
      <c r="K41" s="77">
        <v>195865517</v>
      </c>
      <c r="L41" s="197"/>
      <c r="M41" s="77">
        <v>241050600</v>
      </c>
      <c r="N41" s="77">
        <v>241050600</v>
      </c>
      <c r="O41" s="155"/>
      <c r="P41" s="69">
        <v>0</v>
      </c>
      <c r="Q41" s="69">
        <v>0</v>
      </c>
      <c r="R41" s="155"/>
    </row>
    <row r="42" spans="2:18" ht="31.5" x14ac:dyDescent="0.25">
      <c r="B42" s="173"/>
      <c r="C42" s="185"/>
      <c r="D42" s="189"/>
      <c r="E42" s="192"/>
      <c r="F42" s="88" t="s">
        <v>45</v>
      </c>
      <c r="G42" s="79">
        <v>0</v>
      </c>
      <c r="H42" s="79">
        <v>0</v>
      </c>
      <c r="I42" s="195"/>
      <c r="J42" s="77">
        <v>100000000</v>
      </c>
      <c r="K42" s="77">
        <v>100000000</v>
      </c>
      <c r="L42" s="198"/>
      <c r="M42" s="77">
        <v>86000000</v>
      </c>
      <c r="N42" s="77">
        <v>86000000</v>
      </c>
      <c r="O42" s="156"/>
      <c r="P42" s="69">
        <v>18232000</v>
      </c>
      <c r="Q42" s="69">
        <v>18232000</v>
      </c>
      <c r="R42" s="156"/>
    </row>
    <row r="43" spans="2:18" ht="31.5" x14ac:dyDescent="0.25">
      <c r="B43" s="173"/>
      <c r="C43" s="185"/>
      <c r="D43" s="199" t="s">
        <v>161</v>
      </c>
      <c r="E43" s="202" t="s">
        <v>162</v>
      </c>
      <c r="F43" s="66" t="s">
        <v>46</v>
      </c>
      <c r="G43" s="67">
        <v>0</v>
      </c>
      <c r="H43" s="67">
        <v>0</v>
      </c>
      <c r="I43" s="205">
        <f>SUM(H43:H51)</f>
        <v>3034048774</v>
      </c>
      <c r="J43" s="89">
        <v>1666598825</v>
      </c>
      <c r="K43" s="89">
        <v>1666598825</v>
      </c>
      <c r="L43" s="206">
        <f>SUM(K43:K51)</f>
        <v>15281683449</v>
      </c>
      <c r="M43" s="77">
        <v>3156107184</v>
      </c>
      <c r="N43" s="89">
        <v>3156107184</v>
      </c>
      <c r="O43" s="205">
        <f>SUM(N43:N51)</f>
        <v>21440833994</v>
      </c>
      <c r="P43" s="69">
        <v>0</v>
      </c>
      <c r="Q43" s="69">
        <v>0</v>
      </c>
      <c r="R43" s="205">
        <f>SUM(Q43:Q51)</f>
        <v>20157875413</v>
      </c>
    </row>
    <row r="44" spans="2:18" x14ac:dyDescent="0.25">
      <c r="B44" s="173"/>
      <c r="C44" s="185"/>
      <c r="D44" s="200"/>
      <c r="E44" s="203"/>
      <c r="F44" s="66" t="s">
        <v>47</v>
      </c>
      <c r="G44" s="67">
        <v>42500000</v>
      </c>
      <c r="H44" s="67">
        <v>42500000</v>
      </c>
      <c r="I44" s="205"/>
      <c r="J44" s="89">
        <v>283010500</v>
      </c>
      <c r="K44" s="89">
        <v>283010500</v>
      </c>
      <c r="L44" s="207"/>
      <c r="M44" s="77">
        <v>248709733</v>
      </c>
      <c r="N44" s="89">
        <v>248709733</v>
      </c>
      <c r="O44" s="205"/>
      <c r="P44" s="69">
        <v>271297000</v>
      </c>
      <c r="Q44" s="69">
        <v>224548667</v>
      </c>
      <c r="R44" s="205"/>
    </row>
    <row r="45" spans="2:18" ht="31.5" x14ac:dyDescent="0.25">
      <c r="B45" s="173"/>
      <c r="C45" s="185"/>
      <c r="D45" s="200"/>
      <c r="E45" s="203"/>
      <c r="F45" s="66" t="s">
        <v>48</v>
      </c>
      <c r="G45" s="67">
        <v>119000000</v>
      </c>
      <c r="H45" s="67">
        <v>119000000</v>
      </c>
      <c r="I45" s="205"/>
      <c r="J45" s="89">
        <v>598203500</v>
      </c>
      <c r="K45" s="89">
        <v>597736233</v>
      </c>
      <c r="L45" s="207"/>
      <c r="M45" s="77">
        <v>243834633</v>
      </c>
      <c r="N45" s="89">
        <v>243834633</v>
      </c>
      <c r="O45" s="205"/>
      <c r="P45" s="69">
        <v>257880000</v>
      </c>
      <c r="Q45" s="69">
        <v>177324000</v>
      </c>
      <c r="R45" s="205"/>
    </row>
    <row r="46" spans="2:18" ht="31.5" x14ac:dyDescent="0.25">
      <c r="B46" s="173"/>
      <c r="C46" s="185"/>
      <c r="D46" s="200"/>
      <c r="E46" s="203"/>
      <c r="F46" s="66" t="s">
        <v>49</v>
      </c>
      <c r="G46" s="67">
        <v>769682100</v>
      </c>
      <c r="H46" s="67">
        <v>759682100</v>
      </c>
      <c r="I46" s="205"/>
      <c r="J46" s="89">
        <v>2824296159</v>
      </c>
      <c r="K46" s="89">
        <v>2824296159</v>
      </c>
      <c r="L46" s="207"/>
      <c r="M46" s="77">
        <v>3238892477</v>
      </c>
      <c r="N46" s="89">
        <v>3230708394</v>
      </c>
      <c r="O46" s="205"/>
      <c r="P46" s="69">
        <v>5022604000</v>
      </c>
      <c r="Q46" s="69">
        <v>5022603683.5</v>
      </c>
      <c r="R46" s="205"/>
    </row>
    <row r="47" spans="2:18" ht="31.5" x14ac:dyDescent="0.25">
      <c r="B47" s="173"/>
      <c r="C47" s="185"/>
      <c r="D47" s="200"/>
      <c r="E47" s="203"/>
      <c r="F47" s="66" t="s">
        <v>50</v>
      </c>
      <c r="G47" s="67">
        <v>322150000</v>
      </c>
      <c r="H47" s="67">
        <v>322150000</v>
      </c>
      <c r="I47" s="205"/>
      <c r="J47" s="89">
        <v>3694252306</v>
      </c>
      <c r="K47" s="89">
        <v>3693731080</v>
      </c>
      <c r="L47" s="207"/>
      <c r="M47" s="77">
        <v>3171340212</v>
      </c>
      <c r="N47" s="89">
        <v>3171340212</v>
      </c>
      <c r="O47" s="205"/>
      <c r="P47" s="69">
        <v>2377329264</v>
      </c>
      <c r="Q47" s="69">
        <v>2376592941.5</v>
      </c>
      <c r="R47" s="205"/>
    </row>
    <row r="48" spans="2:18" ht="31.5" x14ac:dyDescent="0.25">
      <c r="B48" s="173"/>
      <c r="C48" s="185"/>
      <c r="D48" s="200"/>
      <c r="E48" s="203"/>
      <c r="F48" s="90" t="s">
        <v>51</v>
      </c>
      <c r="G48" s="91">
        <v>1761984566</v>
      </c>
      <c r="H48" s="67">
        <v>1662466674</v>
      </c>
      <c r="I48" s="205"/>
      <c r="J48" s="89">
        <v>4098691345</v>
      </c>
      <c r="K48" s="89">
        <v>4095263287</v>
      </c>
      <c r="L48" s="207"/>
      <c r="M48" s="77">
        <v>11038391592</v>
      </c>
      <c r="N48" s="89">
        <v>10287574169</v>
      </c>
      <c r="O48" s="205"/>
      <c r="P48" s="69">
        <v>12252911966</v>
      </c>
      <c r="Q48" s="69">
        <v>11850623149</v>
      </c>
      <c r="R48" s="205"/>
    </row>
    <row r="49" spans="2:18" ht="47.25" x14ac:dyDescent="0.25">
      <c r="B49" s="173"/>
      <c r="C49" s="185"/>
      <c r="D49" s="200"/>
      <c r="E49" s="203"/>
      <c r="F49" s="90" t="s">
        <v>52</v>
      </c>
      <c r="G49" s="91">
        <v>0</v>
      </c>
      <c r="H49" s="67">
        <v>0</v>
      </c>
      <c r="I49" s="205"/>
      <c r="J49" s="89">
        <v>1773570698</v>
      </c>
      <c r="K49" s="89">
        <v>1773570698</v>
      </c>
      <c r="L49" s="207"/>
      <c r="M49" s="77">
        <v>505550569</v>
      </c>
      <c r="N49" s="89">
        <v>505550569</v>
      </c>
      <c r="O49" s="205"/>
      <c r="P49" s="69">
        <v>602977770</v>
      </c>
      <c r="Q49" s="69">
        <v>506182972</v>
      </c>
      <c r="R49" s="205"/>
    </row>
    <row r="50" spans="2:18" ht="47.25" x14ac:dyDescent="0.25">
      <c r="B50" s="173"/>
      <c r="C50" s="185"/>
      <c r="D50" s="200"/>
      <c r="E50" s="203"/>
      <c r="F50" s="66" t="s">
        <v>53</v>
      </c>
      <c r="G50" s="67">
        <v>128250000</v>
      </c>
      <c r="H50" s="67">
        <v>128250000</v>
      </c>
      <c r="I50" s="205"/>
      <c r="J50" s="89">
        <v>268276667</v>
      </c>
      <c r="K50" s="89">
        <v>268276667</v>
      </c>
      <c r="L50" s="207"/>
      <c r="M50" s="77">
        <v>449174000</v>
      </c>
      <c r="N50" s="89">
        <v>449009500</v>
      </c>
      <c r="O50" s="205"/>
      <c r="P50" s="69">
        <v>0</v>
      </c>
      <c r="Q50" s="69">
        <v>0</v>
      </c>
      <c r="R50" s="205"/>
    </row>
    <row r="51" spans="2:18" ht="47.25" x14ac:dyDescent="0.25">
      <c r="B51" s="174"/>
      <c r="C51" s="186"/>
      <c r="D51" s="201"/>
      <c r="E51" s="204"/>
      <c r="F51" s="66" t="s">
        <v>163</v>
      </c>
      <c r="G51" s="67">
        <v>0</v>
      </c>
      <c r="H51" s="67">
        <v>0</v>
      </c>
      <c r="I51" s="205"/>
      <c r="J51" s="89">
        <v>82000000</v>
      </c>
      <c r="K51" s="89">
        <v>79200000</v>
      </c>
      <c r="L51" s="208"/>
      <c r="M51" s="77">
        <v>147999600</v>
      </c>
      <c r="N51" s="89">
        <v>147999600</v>
      </c>
      <c r="O51" s="205"/>
      <c r="P51" s="69">
        <v>0</v>
      </c>
      <c r="Q51" s="69">
        <v>0</v>
      </c>
      <c r="R51" s="205"/>
    </row>
    <row r="52" spans="2:18" ht="15" customHeight="1" x14ac:dyDescent="0.25">
      <c r="D52" s="93"/>
      <c r="E52" s="93"/>
      <c r="F52" s="80"/>
      <c r="G52" s="94">
        <f>SUM(G10:G51)</f>
        <v>11741551604</v>
      </c>
      <c r="H52" s="94">
        <f>SUM(H10:H51)</f>
        <v>11617648215</v>
      </c>
      <c r="I52" s="95"/>
      <c r="J52" s="94">
        <f>SUM(J10:J51)</f>
        <v>38654481361</v>
      </c>
      <c r="K52" s="94">
        <f>SUM(K10:K51)</f>
        <v>38442709973</v>
      </c>
      <c r="L52" s="80"/>
      <c r="M52" s="94">
        <f>SUM(M10:M51)</f>
        <v>49241687000</v>
      </c>
      <c r="N52" s="94">
        <f>SUM(N10:N51)</f>
        <v>48395637210</v>
      </c>
      <c r="O52" s="96"/>
      <c r="P52" s="107">
        <f>SUM(P10:P51)</f>
        <v>48798000000</v>
      </c>
      <c r="Q52" s="107">
        <f>SUM(Q10:Q51)</f>
        <v>48031242398</v>
      </c>
      <c r="R52" s="86">
        <f>SUM(R10:R51)</f>
        <v>48031242398</v>
      </c>
    </row>
    <row r="53" spans="2:18" x14ac:dyDescent="0.25">
      <c r="D53" s="93"/>
      <c r="E53" s="97"/>
      <c r="F53" s="98"/>
      <c r="G53" s="98"/>
      <c r="H53" s="98"/>
      <c r="I53" s="98"/>
      <c r="J53" s="95"/>
      <c r="K53" s="99"/>
      <c r="L53" s="98"/>
      <c r="M53" s="98"/>
      <c r="N53" s="100"/>
      <c r="P53" s="98"/>
      <c r="Q53" s="100"/>
    </row>
    <row r="54" spans="2:18" x14ac:dyDescent="0.25">
      <c r="B54" s="105" t="s">
        <v>167</v>
      </c>
    </row>
  </sheetData>
  <autoFilter ref="B9:N52" xr:uid="{00000000-0009-0000-0000-000003000000}"/>
  <mergeCells count="34">
    <mergeCell ref="E28:E31"/>
    <mergeCell ref="D28:D31"/>
    <mergeCell ref="C28:C31"/>
    <mergeCell ref="R28:R31"/>
    <mergeCell ref="I28:I31"/>
    <mergeCell ref="L28:L31"/>
    <mergeCell ref="O28:O31"/>
    <mergeCell ref="P8:R8"/>
    <mergeCell ref="R10:R27"/>
    <mergeCell ref="R33:R42"/>
    <mergeCell ref="R43:R51"/>
    <mergeCell ref="L33:L42"/>
    <mergeCell ref="O33:O42"/>
    <mergeCell ref="D43:D51"/>
    <mergeCell ref="E43:E51"/>
    <mergeCell ref="I43:I51"/>
    <mergeCell ref="L43:L51"/>
    <mergeCell ref="O43:O51"/>
    <mergeCell ref="B10:B27"/>
    <mergeCell ref="C10:C27"/>
    <mergeCell ref="D10:D27"/>
    <mergeCell ref="E10:E27"/>
    <mergeCell ref="I10:I27"/>
    <mergeCell ref="B28:B51"/>
    <mergeCell ref="C33:C51"/>
    <mergeCell ref="D33:D42"/>
    <mergeCell ref="E33:E42"/>
    <mergeCell ref="I33:I42"/>
    <mergeCell ref="G8:I8"/>
    <mergeCell ref="J8:L8"/>
    <mergeCell ref="M8:O8"/>
    <mergeCell ref="B8:F8"/>
    <mergeCell ref="L10:L27"/>
    <mergeCell ref="O10:O27"/>
  </mergeCells>
  <printOptions horizontalCentered="1"/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de acción</vt:lpstr>
      <vt:lpstr>Plan de acción Inv</vt:lpstr>
      <vt:lpstr>'Plan de acción'!Área_de_impresión</vt:lpstr>
      <vt:lpstr>'Plan de acción Inv'!Área_de_impresión</vt:lpstr>
      <vt:lpstr>'Plan de acción'!Títulos_a_imprimir</vt:lpstr>
      <vt:lpstr>'Plan de acción Inv'!Títulos_a_imprimir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 Eduardo Gomez Narvaez</cp:lastModifiedBy>
  <cp:lastPrinted>2018-09-06T17:01:28Z</cp:lastPrinted>
  <dcterms:created xsi:type="dcterms:W3CDTF">2018-06-05T02:32:58Z</dcterms:created>
  <dcterms:modified xsi:type="dcterms:W3CDTF">2019-12-11T21:20:05Z</dcterms:modified>
</cp:coreProperties>
</file>